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F30A2E13-B3DA-4F45-B85C-80C0CEA6E530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8" i="6"/>
  <c r="C109" i="6"/>
  <c r="C110" i="6"/>
  <c r="C106" i="6"/>
  <c r="C107" i="6"/>
  <c r="C101" i="6"/>
  <c r="C102" i="6"/>
  <c r="C103" i="6"/>
  <c r="C104" i="6"/>
  <c r="C105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<sst xmlns="http://schemas.openxmlformats.org/spreadsheetml/2006/main" count="1091" uniqueCount="324">
  <si>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</si>
  <si>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</si>
  <si>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</si>
  <si>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</si>
  <si>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</si>
  <si>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</si>
  <si>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</si>
  <si>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</si>
  <si>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</si>
  <si>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</si>
  <si>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</si>
  <si>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</si>
  <si>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</si>
  <si>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</si>
  <si>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</si>
  <si>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</si>
  <si>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</si>
  <si>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</si>
  <si>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</si>
  <si>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</si>
  <si>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</si>
  <si>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</si>
  <si>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</si>
  <si>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</si>
  <si>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</si>
  <si>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</si>
  <si>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</si>
  <si>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</si>
  <si>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</si>
  <si>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</si>
  <si>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</si>
  <si>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</si>
  <si>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</si>
  <si>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</si>
  <si>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</si>
  <si>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</si>
  <si>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</si>
  <si>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</si>
  <si>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</si>
  <si>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</si>
  <si>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</si>
  <si>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</si>
  <si>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</si>
  <si>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</si>
  <si>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</si>
  <si>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</si>
  <si>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</si>
  <si>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</si>
  <si>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</si>
  <si>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</si>
  <si>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</si>
  <si>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</si>
  <si>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</si>
  <si>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</si>
  <si>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</si>
  <si>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</si>
  <si>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</si>
  <si>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</si>
  <si>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</si>
  <si>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</si>
  <si>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</si>
  <si>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</si>
  <si>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</si>
  <si>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</si>
  <si>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</si>
  <si>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</si>
  <si>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</si>
  <si>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</si>
  <si>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</si>
  <si>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</si>
  <si>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</si>
  <si>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</si>
  <si>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</si>
  <si>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</si>
  <si>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</si>
  <si>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</si>
  <si>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</si>
  <si>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</si>
  <si>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</si>
  <si>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</si>
  <si>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</si>
  <si>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</si>
  <si>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</si>
  <si>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</si>
  <si>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</si>
  <si>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</si>
  <si>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</si>
  <si>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</si>
  <si>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</si>
  <si>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</si>
  <si>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</si>
  <si>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</si>
  <si>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</si>
  <si>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</si>
  <si>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</si>
  <si>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</si>
  <si>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</si>
  <si>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</si>
  <si>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</si>
  <si>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</si>
  <si>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</si>
  <si>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</si>
  <si>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</si>
  <si>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</si>
  <si>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</si>
  <si>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</si>
  <si>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</si>
  <si>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</si>
  <si>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</si>
  <si>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</si>
  <si>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</si>
  <si>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</si>
  <si>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</si>
  <si>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</si>
  <si>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</si>
  <si>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</si>
  <si>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</si>
  <si>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</si>
  <si>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</si>
  <si>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</si>
  <si>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</si>
  <si>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</si>
  <si>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</si>
  <si>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</si>
  <si>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</si>
  <si>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</si>
  <si>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</si>
  <si>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</si>
  <si>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</si>
  <si>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</si>
  <si>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</si>
  <si>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</si>
  <si>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</si>
  <si>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</si>
  <si>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</si>
  <si>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</si>
  <si>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</si>
  <si>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</si>
  <si>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</si>
  <si>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</si>
  <si>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</si>
  <si>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</si>
  <si>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</si>
  <si>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</si>
  <si>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</si>
  <si>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</si>
  <si>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</si>
  <si>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</si>
  <si>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</si>
  <si>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</si>
  <si>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</si>
  <si>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</si>
  <si>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</si>
  <si>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</si>
  <si>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</si>
  <si>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</si>
  <si>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</si>
  <si>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</si>
  <si>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</si>
  <si>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</si>
  <si>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</si>
  <si>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</si>
  <si>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</si>
  <si>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</si>
  <si>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</si>
  <si>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</si>
  <si>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</si>
  <si>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</si>
  <si>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</si>
  <si>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</si>
  <si>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</si>
  <si>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</si>
  <si>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</si>
  <si>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</si>
  <si>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</si>
  <si>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</si>
  <si>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</si>
  <si>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</si>
  <si>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</si>
  <si>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</si>
  <si>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</si>
  <si>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</si>
  <si>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</si>
  <si>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</si>
  <si>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</si>
  <si>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</si>
  <si>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</si>
  <si>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</si>
  <si>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</si>
  <si>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</si>
  <si>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</si>
  <si>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</si>
  <si>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</si>
  <si>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</si>
  <si>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</si>
  <si>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</si>
  <si>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</si>
  <si>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</si>
  <si>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</si>
  <si>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</si>
  <si>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</si>
  <si>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</si>
  <si>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</si>
  <si>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</si>
  <si>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</si>
  <si>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</si>
  <si>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</si>
  <si>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</si>
  <si>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</si>
  <si>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</si>
  <si>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</si>
  <si>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</si>
  <si>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</si>
  <si>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</si>
  <si>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</si>
  <si>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</si>
  <si>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</si>
  <si>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</si>
  <si>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</si>
  <si>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</si>
  <si>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</si>
  <si>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</si>
  <si>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</si>
  <si>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</si>
  <si>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</si>
  <si>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</si>
  <si>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</si>
  <si>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</si>
  <si>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</si>
  <si>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</si>
  <si>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</si>
  <si>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</si>
  <si>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</si>
  <si>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</si>
  <si>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</si>
  <si>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</si>
  <si>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</si>
  <si>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</si>
  <si>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</si>
  <si>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</si>
  <si>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</si>
  <si>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</si>
  <si>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</si>
  <si>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</si>
  <si>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</si>
  <si>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</si>
  <si>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</si>
  <si>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</si>
  <si>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</si>
  <si>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</si>
  <si>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</si>
  <si>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</si>
  <si>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</si>
  <si>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</si>
  <si>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</si>
  <si>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</si>
  <si>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</si>
  <si>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</si>
  <si>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</si>
  <si>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</si>
  <si>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</si>
  <si>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</si>
  <si>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</si>
  <si>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</si>
  <si>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</si>
  <si>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</si>
  <si>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</si>
  <si>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</si>
  <si>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</si>
  <si>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</si>
  <si>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</si>
  <si>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</si>
  <si>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</si>
  <si>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</si>
  <si>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</si>
  <si>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</si>
  <si>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</si>
  <si>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</si>
  <si>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</si>
  <si>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</si>
  <si>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</si>
  <si>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</si>
  <si>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</si>
  <si>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</si>
  <si>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</si>
  <si>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</si>
  <si>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</si>
  <si>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</si>
  <si>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</si>
  <si>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</si>
  <si>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</si>
  <si>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</si>
  <si>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</si>
  <si>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</si>
  <si>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</si>
  <si>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</si>
  <si>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</si>
  <si>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</si>
  <si>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</si>
  <si>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</si>
  <si>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</si>
  <si>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</si>
  <si>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</si>
  <si>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</si>
  <si>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</si>
  <si>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</si>
  <si>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</si>
  <si>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</si>
  <si>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</si>
  <si>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</si>
  <si>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</si>
  <si>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</si>
  <si>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</si>
  <si>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</si>
  <si>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B103:B109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</si>
  <si>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</si>
  <si>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</si>
  <si>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</si>
  <si>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</si>
  <si>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2022/2023</t>
  </si>
  <si>
    <t>Beyan Tarihi</t>
  </si>
  <si>
    <t>T.C. Kimlik Numarası</t>
  </si>
  <si>
    <t>Sürdürülebilir Tarım ve Gıda Sistemleri Mühendisliği</t>
  </si>
  <si>
    <t>Ulaştırma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</si>
</sst>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zoomScale="70" zoomScaleNormal="70" zoomScaleSheetLayoutView="70" zoomScalePageLayoutView="71" workbookViewId="0">
      <selection activeCell="W6" sqref="W6:AB6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1" t="s">
        <v>227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32"/>
      <c r="AD1" s="216" t="s">
        <v>15</v>
      </c>
      <c r="AE1" s="216"/>
      <c r="AF1" s="33"/>
      <c r="AG1" s="34"/>
      <c r="AH1" s="34"/>
      <c r="AK1" s="36" t="s">
        <v>48</v>
      </c>
    </row>
    <row r="2" spans="1:37" ht="38.25" customHeight="1" thickBot="1" x14ac:dyDescent="0.25">
      <c r="A2" s="233" t="s">
        <v>284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321</v>
      </c>
      <c r="U3" s="246"/>
      <c r="V3" s="246"/>
      <c r="W3" s="168"/>
      <c r="X3" s="168"/>
      <c r="Y3" s="168"/>
      <c r="Z3" s="168"/>
      <c r="AA3" s="168"/>
      <c r="AB3" s="169"/>
      <c r="AC3" s="37"/>
      <c r="AD3" s="33"/>
      <c r="AE3" s="33"/>
      <c r="AF3" s="33"/>
      <c r="AG3" s="34"/>
      <c r="AH3" s="34"/>
    </row>
    <row r="4" spans="1:37" ht="18" x14ac:dyDescent="0.25">
      <c r="A4" s="217" t="s">
        <v>0</v>
      </c>
      <c r="B4" s="218"/>
      <c r="C4" s="257" t="s">
        <v>319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235</v>
      </c>
      <c r="U4" s="252"/>
      <c r="V4" s="252"/>
      <c r="W4" s="213"/>
      <c r="X4" s="213"/>
      <c r="Y4" s="213"/>
      <c r="Z4" s="213"/>
      <c r="AA4" s="213"/>
      <c r="AB4" s="214"/>
      <c r="AI4" s="44">
        <f>IF(OR(W8=AD5,W8=AD6,W8=AD7),0,5)</f>
        <v>5</v>
      </c>
      <c r="AK4" s="36" t="s">
        <v>37</v>
      </c>
    </row>
    <row r="5" spans="1:37" ht="18" x14ac:dyDescent="0.25">
      <c r="A5" s="219" t="s">
        <v>2</v>
      </c>
      <c r="B5" s="220"/>
      <c r="C5" s="260" t="s">
        <v>270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274</v>
      </c>
      <c r="U5" s="254"/>
      <c r="V5" s="254"/>
      <c r="W5" s="213" t="s">
        <v>57</v>
      </c>
      <c r="X5" s="213"/>
      <c r="Y5" s="213"/>
      <c r="Z5" s="213"/>
      <c r="AA5" s="213"/>
      <c r="AB5" s="214"/>
      <c r="AD5" s="44" t="s">
        <v>16</v>
      </c>
      <c r="AG5" s="43" t="s">
        <v>16</v>
      </c>
      <c r="AI5" s="36"/>
    </row>
    <row r="6" spans="1:37" ht="18" x14ac:dyDescent="0.25">
      <c r="A6" s="219" t="s">
        <v>320</v>
      </c>
      <c r="B6" s="220"/>
      <c r="C6" s="263">
        <v>44830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65"/>
      <c r="P6" s="42"/>
      <c r="Q6" s="42"/>
      <c r="R6" s="42"/>
      <c r="S6" s="42"/>
      <c r="T6" s="253"/>
      <c r="U6" s="254"/>
      <c r="V6" s="254"/>
      <c r="W6" s="213" t="s">
        <v>22</v>
      </c>
      <c r="X6" s="213"/>
      <c r="Y6" s="213"/>
      <c r="Z6" s="213"/>
      <c r="AA6" s="213"/>
      <c r="AB6" s="214"/>
      <c r="AD6" s="44" t="s">
        <v>18</v>
      </c>
      <c r="AE6" s="44">
        <v>0</v>
      </c>
      <c r="AF6" s="36"/>
      <c r="AG6" s="46" t="s">
        <v>17</v>
      </c>
      <c r="AH6" s="46"/>
      <c r="AK6" s="36" t="s">
        <v>38</v>
      </c>
    </row>
    <row r="7" spans="1:37" ht="18" x14ac:dyDescent="0.25">
      <c r="A7" s="219" t="s">
        <v>64</v>
      </c>
      <c r="B7" s="220"/>
      <c r="C7" s="263" t="s">
        <v>283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65"/>
      <c r="P7" s="42"/>
      <c r="Q7" s="42"/>
      <c r="R7" s="42"/>
      <c r="S7" s="42"/>
      <c r="T7" s="249" t="s">
        <v>189</v>
      </c>
      <c r="U7" s="250"/>
      <c r="V7" s="250"/>
      <c r="W7" s="213" t="s">
        <v>281</v>
      </c>
      <c r="X7" s="213"/>
      <c r="Y7" s="213"/>
      <c r="Z7" s="213"/>
      <c r="AA7" s="213"/>
      <c r="AB7" s="214"/>
      <c r="AD7" s="44" t="s">
        <v>262</v>
      </c>
      <c r="AE7" s="44">
        <v>0</v>
      </c>
      <c r="AF7" s="36"/>
      <c r="AG7" s="46" t="s">
        <v>18</v>
      </c>
      <c r="AH7" s="46"/>
      <c r="AK7" s="36" t="s">
        <v>28</v>
      </c>
    </row>
    <row r="8" spans="1:37" ht="18.75" thickBot="1" x14ac:dyDescent="0.3">
      <c r="A8" s="222" t="s">
        <v>55</v>
      </c>
      <c r="B8" s="223"/>
      <c r="C8" s="26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243</v>
      </c>
      <c r="U8" s="248"/>
      <c r="V8" s="248"/>
      <c r="W8" s="237" t="s">
        <v>56</v>
      </c>
      <c r="X8" s="237"/>
      <c r="Y8" s="237"/>
      <c r="Z8" s="237"/>
      <c r="AA8" s="237"/>
      <c r="AB8" s="238"/>
      <c r="AD8" s="44" t="s">
        <v>19</v>
      </c>
      <c r="AE8" s="44">
        <v>5</v>
      </c>
      <c r="AF8" s="36"/>
      <c r="AG8" s="43" t="s">
        <v>272</v>
      </c>
      <c r="AH8" s="46"/>
      <c r="AK8" s="36" t="s">
        <v>39</v>
      </c>
    </row>
    <row r="9" spans="1:37" ht="18.75" thickBot="1" x14ac:dyDescent="0.25">
      <c r="A9" s="242" t="s">
        <v>316</v>
      </c>
      <c r="B9" s="242"/>
      <c r="C9" s="242"/>
      <c r="D9" s="242"/>
      <c r="E9" s="242"/>
      <c r="F9" s="242"/>
      <c r="G9" s="242"/>
      <c r="H9" s="242"/>
      <c r="I9" s="242"/>
      <c r="J9" s="24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263</v>
      </c>
      <c r="AE9" s="44">
        <v>5</v>
      </c>
      <c r="AF9" s="36"/>
      <c r="AG9" s="46" t="s">
        <v>262</v>
      </c>
      <c r="AH9" s="46"/>
    </row>
    <row r="10" spans="1:37" s="36" customFormat="1" ht="21.75" customHeight="1" thickBot="1" x14ac:dyDescent="0.25">
      <c r="A10" s="194" t="s">
        <v>62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47"/>
      <c r="AD10" s="44" t="s">
        <v>8</v>
      </c>
      <c r="AE10" s="44">
        <v>5</v>
      </c>
      <c r="AG10" s="46" t="s">
        <v>19</v>
      </c>
      <c r="AH10" s="46"/>
      <c r="AI10" s="35"/>
      <c r="AJ10" s="35"/>
      <c r="AK10" s="36" t="s">
        <v>40</v>
      </c>
    </row>
    <row r="11" spans="1:37" s="48" customFormat="1" ht="22.5" customHeight="1" x14ac:dyDescent="0.2">
      <c r="A11" s="170" t="s">
        <v>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170" t="s">
        <v>5</v>
      </c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2"/>
      <c r="AD11" s="49" t="s">
        <v>17</v>
      </c>
      <c r="AE11" s="49">
        <v>0</v>
      </c>
      <c r="AF11" s="50"/>
      <c r="AG11" s="46" t="s">
        <v>263</v>
      </c>
      <c r="AH11" s="51"/>
      <c r="AK11" s="50" t="s">
        <v>45</v>
      </c>
    </row>
    <row r="12" spans="1:37" s="62" customFormat="1" ht="15.75" customHeight="1" x14ac:dyDescent="0.2">
      <c r="A12" s="173" t="s">
        <v>13</v>
      </c>
      <c r="B12" s="153" t="s">
        <v>49</v>
      </c>
      <c r="C12" s="153" t="s">
        <v>10</v>
      </c>
      <c r="D12" s="153"/>
      <c r="E12" s="153"/>
      <c r="F12" s="153"/>
      <c r="G12" s="154" t="s">
        <v>230</v>
      </c>
      <c r="H12" s="153" t="s">
        <v>12</v>
      </c>
      <c r="I12" s="153"/>
      <c r="J12" s="153"/>
      <c r="K12" s="153"/>
      <c r="L12" s="153" t="s">
        <v>11</v>
      </c>
      <c r="M12" s="160"/>
      <c r="N12" s="173" t="s">
        <v>13</v>
      </c>
      <c r="O12" s="153" t="s">
        <v>49</v>
      </c>
      <c r="P12" s="153"/>
      <c r="Q12" s="153"/>
      <c r="R12" s="153"/>
      <c r="S12" s="153" t="s">
        <v>10</v>
      </c>
      <c r="T12" s="153"/>
      <c r="U12" s="153"/>
      <c r="V12" s="153"/>
      <c r="W12" s="154" t="s">
        <v>230</v>
      </c>
      <c r="X12" s="153" t="s">
        <v>12</v>
      </c>
      <c r="Y12" s="153"/>
      <c r="Z12" s="153"/>
      <c r="AA12" s="153" t="s">
        <v>11</v>
      </c>
      <c r="AB12" s="160"/>
      <c r="AD12" s="44" t="s">
        <v>56</v>
      </c>
      <c r="AE12" s="44"/>
      <c r="AF12" s="36"/>
      <c r="AG12" s="51" t="s">
        <v>8</v>
      </c>
      <c r="AH12" s="46"/>
      <c r="AI12" s="35"/>
      <c r="AJ12" s="35"/>
      <c r="AK12" s="36" t="s">
        <v>47</v>
      </c>
    </row>
    <row r="13" spans="1:37" s="62" customFormat="1" ht="18" x14ac:dyDescent="0.2">
      <c r="A13" s="174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52" t="s">
        <v>233</v>
      </c>
      <c r="M13" s="53" t="s">
        <v>232</v>
      </c>
      <c r="N13" s="174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52" t="s">
        <v>233</v>
      </c>
      <c r="AB13" s="53" t="s">
        <v>232</v>
      </c>
      <c r="AD13" s="54" t="s">
        <v>205</v>
      </c>
      <c r="AE13" s="62">
        <v>0</v>
      </c>
      <c r="AG13" s="46" t="s">
        <v>56</v>
      </c>
      <c r="AH13" s="55"/>
      <c r="AI13" s="35"/>
      <c r="AJ13" s="35"/>
      <c r="AK13" s="36" t="s">
        <v>41</v>
      </c>
    </row>
    <row r="14" spans="1:37" ht="20.25" customHeight="1" x14ac:dyDescent="0.25">
      <c r="A14" s="73">
        <v>1</v>
      </c>
      <c r="B14" s="56"/>
      <c r="C14" s="125"/>
      <c r="D14" s="125"/>
      <c r="E14" s="125"/>
      <c r="F14" s="125"/>
      <c r="G14" s="106"/>
      <c r="H14" s="125"/>
      <c r="I14" s="125"/>
      <c r="J14" s="125"/>
      <c r="K14" s="125"/>
      <c r="L14" s="106"/>
      <c r="M14" s="107"/>
      <c r="N14" s="73">
        <v>1</v>
      </c>
      <c r="O14" s="125"/>
      <c r="P14" s="125"/>
      <c r="Q14" s="125"/>
      <c r="R14" s="125"/>
      <c r="S14" s="126"/>
      <c r="T14" s="127"/>
      <c r="U14" s="127"/>
      <c r="V14" s="128"/>
      <c r="W14" s="114"/>
      <c r="X14" s="125"/>
      <c r="Y14" s="125"/>
      <c r="Z14" s="125"/>
      <c r="AA14" s="106"/>
      <c r="AB14" s="107"/>
      <c r="AD14" s="35" t="s">
        <v>22</v>
      </c>
      <c r="AE14" s="35">
        <v>10</v>
      </c>
      <c r="AG14" s="55" t="s">
        <v>205</v>
      </c>
      <c r="AK14" s="36" t="s">
        <v>26</v>
      </c>
    </row>
    <row r="15" spans="1:37" ht="20.25" customHeight="1" x14ac:dyDescent="0.25">
      <c r="A15" s="73">
        <v>2</v>
      </c>
      <c r="B15" s="56"/>
      <c r="C15" s="125"/>
      <c r="D15" s="125"/>
      <c r="E15" s="125"/>
      <c r="F15" s="125"/>
      <c r="G15" s="114"/>
      <c r="H15" s="125"/>
      <c r="I15" s="125"/>
      <c r="J15" s="125"/>
      <c r="K15" s="125"/>
      <c r="L15" s="106"/>
      <c r="M15" s="107"/>
      <c r="N15" s="73">
        <v>2</v>
      </c>
      <c r="O15" s="125"/>
      <c r="P15" s="125"/>
      <c r="Q15" s="125"/>
      <c r="R15" s="125"/>
      <c r="S15" s="126"/>
      <c r="T15" s="127"/>
      <c r="U15" s="127"/>
      <c r="V15" s="128"/>
      <c r="W15" s="114"/>
      <c r="X15" s="125"/>
      <c r="Y15" s="125"/>
      <c r="Z15" s="125"/>
      <c r="AA15" s="106"/>
      <c r="AB15" s="107"/>
      <c r="AD15" s="35" t="s">
        <v>23</v>
      </c>
      <c r="AE15" s="35">
        <v>10</v>
      </c>
      <c r="AG15" s="55" t="s">
        <v>273</v>
      </c>
      <c r="AK15" s="36" t="s">
        <v>29</v>
      </c>
    </row>
    <row r="16" spans="1:37" ht="20.25" customHeight="1" x14ac:dyDescent="0.25">
      <c r="A16" s="112">
        <v>3</v>
      </c>
      <c r="B16" s="56"/>
      <c r="C16" s="125"/>
      <c r="D16" s="125"/>
      <c r="E16" s="125"/>
      <c r="F16" s="125"/>
      <c r="G16" s="114"/>
      <c r="H16" s="125"/>
      <c r="I16" s="125"/>
      <c r="J16" s="125"/>
      <c r="K16" s="125"/>
      <c r="L16" s="106"/>
      <c r="M16" s="107"/>
      <c r="N16" s="112">
        <v>3</v>
      </c>
      <c r="O16" s="125"/>
      <c r="P16" s="125"/>
      <c r="Q16" s="125"/>
      <c r="R16" s="125"/>
      <c r="S16" s="126"/>
      <c r="T16" s="127"/>
      <c r="U16" s="127"/>
      <c r="V16" s="128"/>
      <c r="W16" s="114"/>
      <c r="X16" s="125"/>
      <c r="Y16" s="125"/>
      <c r="Z16" s="125"/>
      <c r="AA16" s="106"/>
      <c r="AB16" s="107"/>
      <c r="AD16" s="35" t="s">
        <v>24</v>
      </c>
      <c r="AE16" s="35">
        <v>10</v>
      </c>
      <c r="AK16" s="36" t="s">
        <v>35</v>
      </c>
    </row>
    <row r="17" spans="1:37" ht="20.25" customHeight="1" x14ac:dyDescent="0.25">
      <c r="A17" s="112">
        <v>4</v>
      </c>
      <c r="B17" s="56"/>
      <c r="C17" s="125"/>
      <c r="D17" s="125"/>
      <c r="E17" s="125"/>
      <c r="F17" s="125"/>
      <c r="G17" s="114"/>
      <c r="H17" s="125"/>
      <c r="I17" s="125"/>
      <c r="J17" s="125"/>
      <c r="K17" s="125"/>
      <c r="L17" s="106"/>
      <c r="M17" s="107"/>
      <c r="N17" s="112">
        <v>4</v>
      </c>
      <c r="O17" s="125"/>
      <c r="P17" s="125"/>
      <c r="Q17" s="125"/>
      <c r="R17" s="125"/>
      <c r="S17" s="126"/>
      <c r="T17" s="127"/>
      <c r="U17" s="127"/>
      <c r="V17" s="128"/>
      <c r="W17" s="114"/>
      <c r="X17" s="125"/>
      <c r="Y17" s="125"/>
      <c r="Z17" s="125"/>
      <c r="AA17" s="106"/>
      <c r="AB17" s="107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25"/>
      <c r="D18" s="125"/>
      <c r="E18" s="125"/>
      <c r="F18" s="125"/>
      <c r="G18" s="114"/>
      <c r="H18" s="125"/>
      <c r="I18" s="125"/>
      <c r="J18" s="125"/>
      <c r="K18" s="125"/>
      <c r="L18" s="106"/>
      <c r="M18" s="107"/>
      <c r="N18" s="112">
        <v>5</v>
      </c>
      <c r="O18" s="125"/>
      <c r="P18" s="125"/>
      <c r="Q18" s="125"/>
      <c r="R18" s="125"/>
      <c r="S18" s="126"/>
      <c r="T18" s="127"/>
      <c r="U18" s="127"/>
      <c r="V18" s="128"/>
      <c r="W18" s="114"/>
      <c r="X18" s="125"/>
      <c r="Y18" s="125"/>
      <c r="Z18" s="125"/>
      <c r="AA18" s="106"/>
      <c r="AB18" s="107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25"/>
      <c r="D19" s="125"/>
      <c r="E19" s="125"/>
      <c r="F19" s="125"/>
      <c r="G19" s="114"/>
      <c r="H19" s="125"/>
      <c r="I19" s="125"/>
      <c r="J19" s="125"/>
      <c r="K19" s="125"/>
      <c r="L19" s="106"/>
      <c r="M19" s="107"/>
      <c r="N19" s="112">
        <v>6</v>
      </c>
      <c r="O19" s="125"/>
      <c r="P19" s="125"/>
      <c r="Q19" s="125"/>
      <c r="R19" s="125"/>
      <c r="S19" s="126"/>
      <c r="T19" s="127"/>
      <c r="U19" s="127"/>
      <c r="V19" s="128"/>
      <c r="W19" s="114"/>
      <c r="X19" s="125"/>
      <c r="Y19" s="125"/>
      <c r="Z19" s="125"/>
      <c r="AA19" s="106"/>
      <c r="AB19" s="107"/>
      <c r="AD19" s="35" t="s">
        <v>57</v>
      </c>
      <c r="AE19" s="35">
        <v>10</v>
      </c>
      <c r="AK19" s="36" t="s">
        <v>30</v>
      </c>
    </row>
    <row r="20" spans="1:37" ht="20.25" customHeight="1" x14ac:dyDescent="0.25">
      <c r="A20" s="112">
        <v>7</v>
      </c>
      <c r="B20" s="56"/>
      <c r="C20" s="125"/>
      <c r="D20" s="125"/>
      <c r="E20" s="125"/>
      <c r="F20" s="125"/>
      <c r="G20" s="114"/>
      <c r="H20" s="125"/>
      <c r="I20" s="125"/>
      <c r="J20" s="125"/>
      <c r="K20" s="125"/>
      <c r="L20" s="106"/>
      <c r="M20" s="107"/>
      <c r="N20" s="112">
        <v>7</v>
      </c>
      <c r="O20" s="125"/>
      <c r="P20" s="125"/>
      <c r="Q20" s="125"/>
      <c r="R20" s="125"/>
      <c r="S20" s="126"/>
      <c r="T20" s="127"/>
      <c r="U20" s="127"/>
      <c r="V20" s="128"/>
      <c r="W20" s="114"/>
      <c r="X20" s="125"/>
      <c r="Y20" s="125"/>
      <c r="Z20" s="125"/>
      <c r="AA20" s="106"/>
      <c r="AB20" s="107"/>
      <c r="AK20" s="36" t="s">
        <v>14</v>
      </c>
    </row>
    <row r="21" spans="1:37" ht="20.25" customHeight="1" x14ac:dyDescent="0.25">
      <c r="A21" s="112">
        <v>8</v>
      </c>
      <c r="B21" s="56"/>
      <c r="C21" s="125"/>
      <c r="D21" s="125"/>
      <c r="E21" s="125"/>
      <c r="F21" s="125"/>
      <c r="G21" s="114"/>
      <c r="H21" s="125"/>
      <c r="I21" s="125"/>
      <c r="J21" s="125"/>
      <c r="K21" s="125"/>
      <c r="L21" s="106"/>
      <c r="M21" s="107"/>
      <c r="N21" s="112">
        <v>8</v>
      </c>
      <c r="O21" s="125"/>
      <c r="P21" s="125"/>
      <c r="Q21" s="125"/>
      <c r="R21" s="125"/>
      <c r="S21" s="126"/>
      <c r="T21" s="127"/>
      <c r="U21" s="127"/>
      <c r="V21" s="128"/>
      <c r="W21" s="114"/>
      <c r="X21" s="125"/>
      <c r="Y21" s="125"/>
      <c r="Z21" s="125"/>
      <c r="AA21" s="106"/>
      <c r="AB21" s="107"/>
      <c r="AD21" s="35" t="s">
        <v>24</v>
      </c>
      <c r="AE21" s="35">
        <v>10</v>
      </c>
      <c r="AK21" s="36" t="s">
        <v>35</v>
      </c>
    </row>
    <row r="22" spans="1:37" ht="20.25" customHeight="1" x14ac:dyDescent="0.25">
      <c r="A22" s="112">
        <v>9</v>
      </c>
      <c r="B22" s="56"/>
      <c r="C22" s="125"/>
      <c r="D22" s="125"/>
      <c r="E22" s="125"/>
      <c r="F22" s="125"/>
      <c r="G22" s="114"/>
      <c r="H22" s="125"/>
      <c r="I22" s="125"/>
      <c r="J22" s="125"/>
      <c r="K22" s="125"/>
      <c r="L22" s="106"/>
      <c r="M22" s="107"/>
      <c r="N22" s="112">
        <v>9</v>
      </c>
      <c r="O22" s="125"/>
      <c r="P22" s="125"/>
      <c r="Q22" s="125"/>
      <c r="R22" s="125"/>
      <c r="S22" s="126"/>
      <c r="T22" s="127"/>
      <c r="U22" s="127"/>
      <c r="V22" s="128"/>
      <c r="W22" s="114"/>
      <c r="X22" s="125"/>
      <c r="Y22" s="125"/>
      <c r="Z22" s="125"/>
      <c r="AA22" s="106"/>
      <c r="AB22" s="107"/>
      <c r="AD22" s="35" t="s">
        <v>25</v>
      </c>
      <c r="AE22" s="35">
        <v>12</v>
      </c>
      <c r="AK22" s="36" t="s">
        <v>42</v>
      </c>
    </row>
    <row r="23" spans="1:37" ht="20.25" customHeight="1" x14ac:dyDescent="0.25">
      <c r="A23" s="112">
        <v>10</v>
      </c>
      <c r="B23" s="56"/>
      <c r="C23" s="125"/>
      <c r="D23" s="125"/>
      <c r="E23" s="125"/>
      <c r="F23" s="125"/>
      <c r="G23" s="114"/>
      <c r="H23" s="125"/>
      <c r="I23" s="125"/>
      <c r="J23" s="125"/>
      <c r="K23" s="125"/>
      <c r="L23" s="106"/>
      <c r="M23" s="107"/>
      <c r="N23" s="112">
        <v>10</v>
      </c>
      <c r="O23" s="125"/>
      <c r="P23" s="125"/>
      <c r="Q23" s="125"/>
      <c r="R23" s="125"/>
      <c r="S23" s="126"/>
      <c r="T23" s="127"/>
      <c r="U23" s="127"/>
      <c r="V23" s="128"/>
      <c r="W23" s="114"/>
      <c r="X23" s="125"/>
      <c r="Y23" s="125"/>
      <c r="Z23" s="125"/>
      <c r="AA23" s="106"/>
      <c r="AB23" s="107"/>
      <c r="AD23" s="35" t="s">
        <v>25</v>
      </c>
      <c r="AE23" s="35">
        <v>12</v>
      </c>
      <c r="AK23" s="36" t="s">
        <v>283</v>
      </c>
    </row>
    <row r="24" spans="1:37" ht="20.25" customHeight="1" x14ac:dyDescent="0.25">
      <c r="A24" s="112">
        <v>11</v>
      </c>
      <c r="B24" s="56"/>
      <c r="C24" s="125"/>
      <c r="D24" s="125"/>
      <c r="E24" s="125"/>
      <c r="F24" s="125"/>
      <c r="G24" s="114"/>
      <c r="H24" s="125"/>
      <c r="I24" s="125"/>
      <c r="J24" s="125"/>
      <c r="K24" s="125"/>
      <c r="L24" s="106"/>
      <c r="M24" s="107"/>
      <c r="N24" s="112">
        <v>11</v>
      </c>
      <c r="O24" s="125"/>
      <c r="P24" s="125"/>
      <c r="Q24" s="125"/>
      <c r="R24" s="125"/>
      <c r="S24" s="126"/>
      <c r="T24" s="127"/>
      <c r="U24" s="127"/>
      <c r="V24" s="128"/>
      <c r="W24" s="114"/>
      <c r="X24" s="125"/>
      <c r="Y24" s="125"/>
      <c r="Z24" s="125"/>
      <c r="AA24" s="106"/>
      <c r="AB24" s="107"/>
      <c r="AD24" s="35" t="s">
        <v>57</v>
      </c>
      <c r="AE24" s="35">
        <v>10</v>
      </c>
      <c r="AK24" s="36" t="s">
        <v>30</v>
      </c>
    </row>
    <row r="25" spans="1:37" ht="20.25" customHeight="1" x14ac:dyDescent="0.25">
      <c r="A25" s="112">
        <v>12</v>
      </c>
      <c r="B25" s="56"/>
      <c r="C25" s="125"/>
      <c r="D25" s="125"/>
      <c r="E25" s="125"/>
      <c r="F25" s="125"/>
      <c r="G25" s="114"/>
      <c r="H25" s="125"/>
      <c r="I25" s="125"/>
      <c r="J25" s="125"/>
      <c r="K25" s="125"/>
      <c r="L25" s="106"/>
      <c r="M25" s="107"/>
      <c r="N25" s="112">
        <v>12</v>
      </c>
      <c r="O25" s="125"/>
      <c r="P25" s="125"/>
      <c r="Q25" s="125"/>
      <c r="R25" s="125"/>
      <c r="S25" s="126"/>
      <c r="T25" s="127"/>
      <c r="U25" s="127"/>
      <c r="V25" s="128"/>
      <c r="W25" s="114"/>
      <c r="X25" s="125"/>
      <c r="Y25" s="125"/>
      <c r="Z25" s="125"/>
      <c r="AA25" s="106"/>
      <c r="AB25" s="107"/>
      <c r="AK25" s="36" t="s">
        <v>14</v>
      </c>
    </row>
    <row r="26" spans="1:37" ht="20.25" customHeight="1" x14ac:dyDescent="0.25">
      <c r="A26" s="112">
        <v>13</v>
      </c>
      <c r="B26" s="56"/>
      <c r="C26" s="125"/>
      <c r="D26" s="125"/>
      <c r="E26" s="125"/>
      <c r="F26" s="125"/>
      <c r="G26" s="114"/>
      <c r="H26" s="125"/>
      <c r="I26" s="125"/>
      <c r="J26" s="125"/>
      <c r="K26" s="125"/>
      <c r="L26" s="106"/>
      <c r="M26" s="107"/>
      <c r="N26" s="112">
        <v>13</v>
      </c>
      <c r="O26" s="125"/>
      <c r="P26" s="125"/>
      <c r="Q26" s="125"/>
      <c r="R26" s="125"/>
      <c r="S26" s="126"/>
      <c r="T26" s="127"/>
      <c r="U26" s="127"/>
      <c r="V26" s="128"/>
      <c r="W26" s="114"/>
      <c r="X26" s="125"/>
      <c r="Y26" s="125"/>
      <c r="Z26" s="125"/>
      <c r="AA26" s="106"/>
      <c r="AB26" s="107"/>
      <c r="AK26" s="36" t="s">
        <v>46</v>
      </c>
    </row>
    <row r="27" spans="1:37" ht="20.25" customHeight="1" x14ac:dyDescent="0.25">
      <c r="A27" s="112">
        <v>14</v>
      </c>
      <c r="B27" s="56"/>
      <c r="C27" s="125"/>
      <c r="D27" s="125"/>
      <c r="E27" s="125"/>
      <c r="F27" s="125"/>
      <c r="G27" s="114"/>
      <c r="H27" s="125"/>
      <c r="I27" s="125"/>
      <c r="J27" s="125"/>
      <c r="K27" s="125"/>
      <c r="L27" s="106"/>
      <c r="M27" s="107"/>
      <c r="N27" s="112">
        <v>14</v>
      </c>
      <c r="O27" s="125"/>
      <c r="P27" s="125"/>
      <c r="Q27" s="125"/>
      <c r="R27" s="125"/>
      <c r="S27" s="126"/>
      <c r="T27" s="127"/>
      <c r="U27" s="127"/>
      <c r="V27" s="128"/>
      <c r="W27" s="114"/>
      <c r="X27" s="125"/>
      <c r="Y27" s="125"/>
      <c r="Z27" s="125"/>
      <c r="AA27" s="106"/>
      <c r="AB27" s="107"/>
      <c r="AK27" s="36" t="s">
        <v>31</v>
      </c>
    </row>
    <row r="28" spans="1:37" ht="20.25" customHeight="1" x14ac:dyDescent="0.25">
      <c r="A28" s="112">
        <v>15</v>
      </c>
      <c r="B28" s="60"/>
      <c r="C28" s="125"/>
      <c r="D28" s="125"/>
      <c r="E28" s="125"/>
      <c r="F28" s="125"/>
      <c r="G28" s="114"/>
      <c r="H28" s="125"/>
      <c r="I28" s="125"/>
      <c r="J28" s="125"/>
      <c r="K28" s="125"/>
      <c r="L28" s="106"/>
      <c r="M28" s="107"/>
      <c r="N28" s="112">
        <v>15</v>
      </c>
      <c r="O28" s="125"/>
      <c r="P28" s="125"/>
      <c r="Q28" s="125"/>
      <c r="R28" s="125"/>
      <c r="S28" s="126"/>
      <c r="T28" s="127"/>
      <c r="U28" s="127"/>
      <c r="V28" s="128"/>
      <c r="W28" s="114"/>
      <c r="X28" s="125"/>
      <c r="Y28" s="125"/>
      <c r="Z28" s="125"/>
      <c r="AA28" s="106"/>
      <c r="AB28" s="107"/>
      <c r="AK28" s="36" t="s">
        <v>43</v>
      </c>
    </row>
    <row r="29" spans="1:37" s="48" customFormat="1" ht="27" customHeight="1" thickBot="1" x14ac:dyDescent="0.3">
      <c r="A29" s="188" t="s">
        <v>50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30">
        <f>SUM(L14:L28)</f>
        <v>0</v>
      </c>
      <c r="M29" s="31">
        <f>SUM(M14:M28)</f>
        <v>0</v>
      </c>
      <c r="N29" s="188" t="s">
        <v>50</v>
      </c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30">
        <f>SUM(AA14:AA28)</f>
        <v>0</v>
      </c>
      <c r="AB29" s="31">
        <f>SUM(AB14:AB28)</f>
        <v>0</v>
      </c>
      <c r="AG29" s="61"/>
      <c r="AH29" s="61"/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34</v>
      </c>
    </row>
    <row r="31" spans="1:37" s="48" customFormat="1" ht="21.75" customHeight="1" thickBot="1" x14ac:dyDescent="0.3">
      <c r="A31" s="194" t="s">
        <v>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215" t="s">
        <v>90</v>
      </c>
      <c r="AE31" s="215"/>
      <c r="AF31" s="62"/>
      <c r="AG31" s="55"/>
      <c r="AH31" s="55"/>
      <c r="AI31" s="215" t="s">
        <v>91</v>
      </c>
      <c r="AJ31" s="215"/>
      <c r="AK31" s="50" t="s">
        <v>44</v>
      </c>
    </row>
    <row r="32" spans="1:37" s="62" customFormat="1" ht="18" x14ac:dyDescent="0.2">
      <c r="A32" s="170" t="s">
        <v>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2"/>
      <c r="N32" s="170" t="s">
        <v>5</v>
      </c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D32" s="35" t="s">
        <v>9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32</v>
      </c>
    </row>
    <row r="33" spans="1:37" s="62" customFormat="1" ht="18" x14ac:dyDescent="0.2">
      <c r="A33" s="173" t="s">
        <v>13</v>
      </c>
      <c r="B33" s="153" t="s">
        <v>49</v>
      </c>
      <c r="C33" s="153" t="s">
        <v>276</v>
      </c>
      <c r="D33" s="153"/>
      <c r="E33" s="153"/>
      <c r="F33" s="153"/>
      <c r="G33" s="154" t="s">
        <v>230</v>
      </c>
      <c r="H33" s="153" t="s">
        <v>12</v>
      </c>
      <c r="I33" s="153"/>
      <c r="J33" s="153"/>
      <c r="K33" s="153"/>
      <c r="L33" s="153" t="s">
        <v>11</v>
      </c>
      <c r="M33" s="160"/>
      <c r="N33" s="173" t="s">
        <v>13</v>
      </c>
      <c r="O33" s="153" t="s">
        <v>49</v>
      </c>
      <c r="P33" s="153"/>
      <c r="Q33" s="153"/>
      <c r="R33" s="153"/>
      <c r="S33" s="153" t="s">
        <v>276</v>
      </c>
      <c r="T33" s="153"/>
      <c r="U33" s="153"/>
      <c r="V33" s="153"/>
      <c r="W33" s="154" t="s">
        <v>230</v>
      </c>
      <c r="X33" s="153" t="s">
        <v>12</v>
      </c>
      <c r="Y33" s="153"/>
      <c r="Z33" s="153"/>
      <c r="AA33" s="153" t="s">
        <v>11</v>
      </c>
      <c r="AB33" s="160"/>
      <c r="AD33" s="35" t="s">
        <v>68</v>
      </c>
      <c r="AE33" s="35">
        <f>IF(M29&lt;10,M29,10)</f>
        <v>0</v>
      </c>
      <c r="AF33" s="62" t="s">
        <v>260</v>
      </c>
      <c r="AG33" s="35">
        <f>IF(M29&lt;10,M29,10)</f>
        <v>0</v>
      </c>
      <c r="AH33" s="43"/>
      <c r="AI33" s="35"/>
      <c r="AJ33" s="35"/>
      <c r="AK33" s="36" t="s">
        <v>36</v>
      </c>
    </row>
    <row r="34" spans="1:37" s="62" customFormat="1" ht="18" x14ac:dyDescent="0.2">
      <c r="A34" s="17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52" t="s">
        <v>233</v>
      </c>
      <c r="M34" s="53" t="s">
        <v>232</v>
      </c>
      <c r="N34" s="174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52" t="s">
        <v>233</v>
      </c>
      <c r="AB34" s="53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62" customFormat="1" ht="20.25" customHeight="1" x14ac:dyDescent="0.25">
      <c r="A35" s="73">
        <v>1</v>
      </c>
      <c r="B35" s="56"/>
      <c r="C35" s="125"/>
      <c r="D35" s="125"/>
      <c r="E35" s="125"/>
      <c r="F35" s="125"/>
      <c r="G35" s="106"/>
      <c r="H35" s="125"/>
      <c r="I35" s="125"/>
      <c r="J35" s="125"/>
      <c r="K35" s="125"/>
      <c r="L35" s="106"/>
      <c r="M35" s="107"/>
      <c r="N35" s="109">
        <v>1</v>
      </c>
      <c r="O35" s="190"/>
      <c r="P35" s="191"/>
      <c r="Q35" s="191"/>
      <c r="R35" s="192"/>
      <c r="S35" s="126"/>
      <c r="T35" s="127"/>
      <c r="U35" s="127"/>
      <c r="V35" s="128"/>
      <c r="W35" s="106"/>
      <c r="X35" s="125"/>
      <c r="Y35" s="125"/>
      <c r="Z35" s="125"/>
      <c r="AA35" s="106"/>
      <c r="AB35" s="107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62" customFormat="1" ht="20.25" customHeight="1" x14ac:dyDescent="0.25">
      <c r="A36" s="73">
        <v>2</v>
      </c>
      <c r="B36" s="56"/>
      <c r="C36" s="125"/>
      <c r="D36" s="125"/>
      <c r="E36" s="125"/>
      <c r="F36" s="125"/>
      <c r="G36" s="106"/>
      <c r="H36" s="125"/>
      <c r="I36" s="125"/>
      <c r="J36" s="125"/>
      <c r="K36" s="125"/>
      <c r="L36" s="106"/>
      <c r="M36" s="107"/>
      <c r="N36" s="109">
        <v>2</v>
      </c>
      <c r="O36" s="125"/>
      <c r="P36" s="125"/>
      <c r="Q36" s="125"/>
      <c r="R36" s="125"/>
      <c r="S36" s="126"/>
      <c r="T36" s="127"/>
      <c r="U36" s="127"/>
      <c r="V36" s="128"/>
      <c r="W36" s="106"/>
      <c r="X36" s="125"/>
      <c r="Y36" s="125"/>
      <c r="Z36" s="125"/>
      <c r="AA36" s="106"/>
      <c r="AB36" s="107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62" customFormat="1" ht="20.25" customHeight="1" x14ac:dyDescent="0.25">
      <c r="A37" s="73">
        <v>3</v>
      </c>
      <c r="B37" s="56"/>
      <c r="C37" s="125"/>
      <c r="D37" s="125"/>
      <c r="E37" s="125"/>
      <c r="F37" s="125"/>
      <c r="G37" s="106"/>
      <c r="H37" s="125"/>
      <c r="I37" s="125"/>
      <c r="J37" s="125"/>
      <c r="K37" s="125"/>
      <c r="L37" s="106"/>
      <c r="M37" s="107"/>
      <c r="N37" s="109">
        <v>3</v>
      </c>
      <c r="O37" s="125"/>
      <c r="P37" s="125"/>
      <c r="Q37" s="125"/>
      <c r="R37" s="125"/>
      <c r="S37" s="126"/>
      <c r="T37" s="127"/>
      <c r="U37" s="127"/>
      <c r="V37" s="128"/>
      <c r="W37" s="106"/>
      <c r="X37" s="125"/>
      <c r="Y37" s="125"/>
      <c r="Z37" s="125"/>
      <c r="AA37" s="106"/>
      <c r="AB37" s="107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62" customFormat="1" ht="20.25" customHeight="1" x14ac:dyDescent="0.25">
      <c r="A38" s="73">
        <v>4</v>
      </c>
      <c r="B38" s="56"/>
      <c r="C38" s="125"/>
      <c r="D38" s="125"/>
      <c r="E38" s="125"/>
      <c r="F38" s="125"/>
      <c r="G38" s="106"/>
      <c r="H38" s="125"/>
      <c r="I38" s="125"/>
      <c r="J38" s="125"/>
      <c r="K38" s="125"/>
      <c r="L38" s="106"/>
      <c r="M38" s="107"/>
      <c r="N38" s="109">
        <v>4</v>
      </c>
      <c r="O38" s="125"/>
      <c r="P38" s="125"/>
      <c r="Q38" s="125"/>
      <c r="R38" s="125"/>
      <c r="S38" s="126"/>
      <c r="T38" s="127"/>
      <c r="U38" s="127"/>
      <c r="V38" s="128"/>
      <c r="W38" s="106"/>
      <c r="X38" s="125"/>
      <c r="Y38" s="125"/>
      <c r="Z38" s="125"/>
      <c r="AA38" s="106"/>
      <c r="AB38" s="107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73">
        <v>5</v>
      </c>
      <c r="B39" s="56"/>
      <c r="C39" s="125"/>
      <c r="D39" s="125"/>
      <c r="E39" s="125"/>
      <c r="F39" s="125"/>
      <c r="G39" s="106"/>
      <c r="H39" s="125"/>
      <c r="I39" s="125"/>
      <c r="J39" s="125"/>
      <c r="K39" s="125"/>
      <c r="L39" s="106"/>
      <c r="M39" s="107"/>
      <c r="N39" s="109">
        <v>5</v>
      </c>
      <c r="O39" s="125"/>
      <c r="P39" s="125"/>
      <c r="Q39" s="125"/>
      <c r="R39" s="125"/>
      <c r="S39" s="126"/>
      <c r="T39" s="127"/>
      <c r="U39" s="127"/>
      <c r="V39" s="128"/>
      <c r="W39" s="106"/>
      <c r="X39" s="125"/>
      <c r="Y39" s="125"/>
      <c r="Z39" s="125"/>
      <c r="AA39" s="106"/>
      <c r="AB39" s="107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73">
        <v>6</v>
      </c>
      <c r="B40" s="56"/>
      <c r="C40" s="125"/>
      <c r="D40" s="125"/>
      <c r="E40" s="125"/>
      <c r="F40" s="125"/>
      <c r="G40" s="114"/>
      <c r="H40" s="125"/>
      <c r="I40" s="125"/>
      <c r="J40" s="125"/>
      <c r="K40" s="125"/>
      <c r="L40" s="106"/>
      <c r="M40" s="107"/>
      <c r="N40" s="109">
        <v>6</v>
      </c>
      <c r="O40" s="125"/>
      <c r="P40" s="125"/>
      <c r="Q40" s="125"/>
      <c r="R40" s="125"/>
      <c r="S40" s="126"/>
      <c r="T40" s="127"/>
      <c r="U40" s="127"/>
      <c r="V40" s="128"/>
      <c r="W40" s="114"/>
      <c r="X40" s="125"/>
      <c r="Y40" s="125"/>
      <c r="Z40" s="125"/>
      <c r="AA40" s="106"/>
      <c r="AB40" s="107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73">
        <v>7</v>
      </c>
      <c r="B41" s="56"/>
      <c r="C41" s="125"/>
      <c r="D41" s="125"/>
      <c r="E41" s="125"/>
      <c r="F41" s="125"/>
      <c r="G41" s="114"/>
      <c r="H41" s="125"/>
      <c r="I41" s="125"/>
      <c r="J41" s="125"/>
      <c r="K41" s="125"/>
      <c r="L41" s="106"/>
      <c r="M41" s="107"/>
      <c r="N41" s="109">
        <v>7</v>
      </c>
      <c r="O41" s="125"/>
      <c r="P41" s="125"/>
      <c r="Q41" s="125"/>
      <c r="R41" s="125"/>
      <c r="S41" s="126"/>
      <c r="T41" s="127"/>
      <c r="U41" s="127"/>
      <c r="V41" s="128"/>
      <c r="W41" s="114"/>
      <c r="X41" s="125"/>
      <c r="Y41" s="125"/>
      <c r="Z41" s="125"/>
      <c r="AA41" s="106"/>
      <c r="AB41" s="107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73">
        <v>8</v>
      </c>
      <c r="B42" s="56"/>
      <c r="C42" s="125"/>
      <c r="D42" s="125"/>
      <c r="E42" s="125"/>
      <c r="F42" s="125"/>
      <c r="G42" s="114"/>
      <c r="H42" s="125"/>
      <c r="I42" s="125"/>
      <c r="J42" s="125"/>
      <c r="K42" s="125"/>
      <c r="L42" s="106"/>
      <c r="M42" s="107"/>
      <c r="N42" s="109">
        <v>8</v>
      </c>
      <c r="O42" s="125"/>
      <c r="P42" s="125"/>
      <c r="Q42" s="125"/>
      <c r="R42" s="125"/>
      <c r="S42" s="126"/>
      <c r="T42" s="127"/>
      <c r="U42" s="127"/>
      <c r="V42" s="128"/>
      <c r="W42" s="114"/>
      <c r="X42" s="125"/>
      <c r="Y42" s="125"/>
      <c r="Z42" s="125"/>
      <c r="AA42" s="106"/>
      <c r="AB42" s="107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73">
        <v>9</v>
      </c>
      <c r="B43" s="56"/>
      <c r="C43" s="125"/>
      <c r="D43" s="125"/>
      <c r="E43" s="125"/>
      <c r="F43" s="125"/>
      <c r="G43" s="114"/>
      <c r="H43" s="125"/>
      <c r="I43" s="125"/>
      <c r="J43" s="125"/>
      <c r="K43" s="125"/>
      <c r="L43" s="106"/>
      <c r="M43" s="107"/>
      <c r="N43" s="188" t="s">
        <v>50</v>
      </c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10">
        <f>SUM(AA35:AA42)</f>
        <v>0</v>
      </c>
      <c r="AB43" s="111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73">
        <v>10</v>
      </c>
      <c r="B44" s="56"/>
      <c r="C44" s="125"/>
      <c r="D44" s="125"/>
      <c r="E44" s="125"/>
      <c r="F44" s="125"/>
      <c r="G44" s="114"/>
      <c r="H44" s="125"/>
      <c r="I44" s="125"/>
      <c r="J44" s="125"/>
      <c r="K44" s="125"/>
      <c r="L44" s="106"/>
      <c r="M44" s="107"/>
      <c r="N44" s="170" t="s">
        <v>195</v>
      </c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2"/>
      <c r="AD44" s="35" t="s">
        <v>79</v>
      </c>
      <c r="AF44" s="35" t="s">
        <v>255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25"/>
      <c r="D45" s="125"/>
      <c r="E45" s="125"/>
      <c r="F45" s="125"/>
      <c r="G45" s="114"/>
      <c r="H45" s="125"/>
      <c r="I45" s="125"/>
      <c r="J45" s="125"/>
      <c r="K45" s="125"/>
      <c r="L45" s="106"/>
      <c r="M45" s="107"/>
      <c r="N45" s="109">
        <v>1</v>
      </c>
      <c r="O45" s="125"/>
      <c r="P45" s="125"/>
      <c r="Q45" s="125"/>
      <c r="R45" s="125"/>
      <c r="S45" s="126"/>
      <c r="T45" s="127"/>
      <c r="U45" s="127"/>
      <c r="V45" s="128"/>
      <c r="W45" s="114"/>
      <c r="X45" s="125"/>
      <c r="Y45" s="125"/>
      <c r="Z45" s="125"/>
      <c r="AA45" s="106"/>
      <c r="AB45" s="107"/>
      <c r="AD45" s="35" t="s">
        <v>80</v>
      </c>
      <c r="AF45" s="35" t="s">
        <v>256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25"/>
      <c r="D46" s="125"/>
      <c r="E46" s="125"/>
      <c r="F46" s="125"/>
      <c r="G46" s="114"/>
      <c r="H46" s="125"/>
      <c r="I46" s="125"/>
      <c r="J46" s="125"/>
      <c r="K46" s="125"/>
      <c r="L46" s="106"/>
      <c r="M46" s="107"/>
      <c r="N46" s="109">
        <v>2</v>
      </c>
      <c r="O46" s="125"/>
      <c r="P46" s="125"/>
      <c r="Q46" s="125"/>
      <c r="R46" s="125"/>
      <c r="S46" s="126"/>
      <c r="T46" s="127"/>
      <c r="U46" s="127"/>
      <c r="V46" s="128"/>
      <c r="W46" s="114"/>
      <c r="X46" s="125"/>
      <c r="Y46" s="125"/>
      <c r="Z46" s="125"/>
      <c r="AA46" s="106"/>
      <c r="AB46" s="107"/>
      <c r="AD46" s="35" t="s">
        <v>81</v>
      </c>
      <c r="AF46" s="35" t="s">
        <v>257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25"/>
      <c r="D47" s="125"/>
      <c r="E47" s="125"/>
      <c r="F47" s="125"/>
      <c r="G47" s="114"/>
      <c r="H47" s="125"/>
      <c r="I47" s="125"/>
      <c r="J47" s="125"/>
      <c r="K47" s="125"/>
      <c r="L47" s="106"/>
      <c r="M47" s="107"/>
      <c r="N47" s="109">
        <v>3</v>
      </c>
      <c r="O47" s="125"/>
      <c r="P47" s="125"/>
      <c r="Q47" s="125"/>
      <c r="R47" s="125"/>
      <c r="S47" s="126"/>
      <c r="T47" s="127"/>
      <c r="U47" s="127"/>
      <c r="V47" s="128"/>
      <c r="W47" s="114"/>
      <c r="X47" s="125"/>
      <c r="Y47" s="125"/>
      <c r="Z47" s="125"/>
      <c r="AA47" s="106"/>
      <c r="AB47" s="107"/>
      <c r="AD47" s="35" t="s">
        <v>82</v>
      </c>
      <c r="AF47" s="35" t="s">
        <v>258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25"/>
      <c r="D48" s="125"/>
      <c r="E48" s="125"/>
      <c r="F48" s="125"/>
      <c r="G48" s="114"/>
      <c r="H48" s="125"/>
      <c r="I48" s="125"/>
      <c r="J48" s="125"/>
      <c r="K48" s="125"/>
      <c r="L48" s="106"/>
      <c r="M48" s="107"/>
      <c r="N48" s="109">
        <v>4</v>
      </c>
      <c r="O48" s="125"/>
      <c r="P48" s="125"/>
      <c r="Q48" s="125"/>
      <c r="R48" s="125"/>
      <c r="S48" s="126"/>
      <c r="T48" s="127"/>
      <c r="U48" s="127"/>
      <c r="V48" s="128"/>
      <c r="W48" s="114"/>
      <c r="X48" s="125"/>
      <c r="Y48" s="125"/>
      <c r="Z48" s="125"/>
      <c r="AA48" s="106"/>
      <c r="AB48" s="107"/>
      <c r="AD48" s="35" t="s">
        <v>83</v>
      </c>
      <c r="AF48" s="35" t="s">
        <v>259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25"/>
      <c r="D49" s="125"/>
      <c r="E49" s="125"/>
      <c r="F49" s="125"/>
      <c r="G49" s="114"/>
      <c r="H49" s="125"/>
      <c r="I49" s="125"/>
      <c r="J49" s="125"/>
      <c r="K49" s="125"/>
      <c r="L49" s="106"/>
      <c r="M49" s="107"/>
      <c r="N49" s="109">
        <v>5</v>
      </c>
      <c r="O49" s="125"/>
      <c r="P49" s="125"/>
      <c r="Q49" s="125"/>
      <c r="R49" s="125"/>
      <c r="S49" s="126"/>
      <c r="T49" s="127"/>
      <c r="U49" s="127"/>
      <c r="V49" s="128"/>
      <c r="W49" s="114"/>
      <c r="X49" s="125"/>
      <c r="Y49" s="125"/>
      <c r="Z49" s="125"/>
      <c r="AA49" s="106"/>
      <c r="AB49" s="107"/>
    </row>
    <row r="50" spans="1:37" s="48" customFormat="1" ht="26.25" customHeight="1" thickBot="1" x14ac:dyDescent="0.3">
      <c r="A50" s="188" t="s">
        <v>50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30">
        <f>SUM(L35:L49)</f>
        <v>0</v>
      </c>
      <c r="M50" s="31">
        <f>SUM(M35:M49)</f>
        <v>0</v>
      </c>
      <c r="N50" s="188" t="s">
        <v>50</v>
      </c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208"/>
      <c r="C51" s="208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194" t="s">
        <v>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G52" s="61"/>
      <c r="AH52" s="61"/>
      <c r="AK52" s="50"/>
    </row>
    <row r="53" spans="1:37" ht="22.5" customHeight="1" x14ac:dyDescent="0.2">
      <c r="A53" s="170" t="s">
        <v>63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N53" s="170" t="s">
        <v>61</v>
      </c>
      <c r="O53" s="171"/>
      <c r="P53" s="171"/>
      <c r="Q53" s="171"/>
      <c r="R53" s="171"/>
      <c r="S53" s="171"/>
      <c r="T53" s="171"/>
      <c r="U53" s="171"/>
      <c r="V53" s="171"/>
      <c r="W53" s="171"/>
      <c r="X53" s="172"/>
      <c r="Y53" s="170" t="s">
        <v>194</v>
      </c>
      <c r="Z53" s="171"/>
      <c r="AA53" s="171"/>
      <c r="AB53" s="172"/>
    </row>
    <row r="54" spans="1:37" ht="19.5" customHeight="1" x14ac:dyDescent="0.2">
      <c r="A54" s="162"/>
      <c r="B54" s="163"/>
      <c r="C54" s="153" t="s">
        <v>53</v>
      </c>
      <c r="D54" s="153"/>
      <c r="E54" s="153"/>
      <c r="F54" s="153"/>
      <c r="G54" s="153" t="s">
        <v>54</v>
      </c>
      <c r="H54" s="153"/>
      <c r="I54" s="153"/>
      <c r="J54" s="153"/>
      <c r="K54" s="153" t="s">
        <v>6</v>
      </c>
      <c r="L54" s="153"/>
      <c r="M54" s="160"/>
      <c r="N54" s="162"/>
      <c r="O54" s="209"/>
      <c r="P54" s="209"/>
      <c r="Q54" s="163"/>
      <c r="R54" s="147" t="s">
        <v>53</v>
      </c>
      <c r="S54" s="145"/>
      <c r="T54" s="146"/>
      <c r="U54" s="147" t="s">
        <v>54</v>
      </c>
      <c r="V54" s="146"/>
      <c r="W54" s="153" t="s">
        <v>6</v>
      </c>
      <c r="X54" s="160"/>
      <c r="Y54" s="175" t="s">
        <v>224</v>
      </c>
      <c r="Z54" s="176"/>
      <c r="AA54" s="179" t="s">
        <v>244</v>
      </c>
      <c r="AB54" s="180"/>
    </row>
    <row r="55" spans="1:37" ht="19.5" customHeight="1" x14ac:dyDescent="0.2">
      <c r="A55" s="164"/>
      <c r="B55" s="165"/>
      <c r="C55" s="153" t="s">
        <v>233</v>
      </c>
      <c r="D55" s="153"/>
      <c r="E55" s="153" t="s">
        <v>232</v>
      </c>
      <c r="F55" s="153"/>
      <c r="G55" s="153" t="s">
        <v>233</v>
      </c>
      <c r="H55" s="153"/>
      <c r="I55" s="153" t="s">
        <v>232</v>
      </c>
      <c r="J55" s="153"/>
      <c r="K55" s="52" t="s">
        <v>233</v>
      </c>
      <c r="L55" s="153" t="s">
        <v>232</v>
      </c>
      <c r="M55" s="160"/>
      <c r="N55" s="164"/>
      <c r="O55" s="210"/>
      <c r="P55" s="210"/>
      <c r="Q55" s="165"/>
      <c r="R55" s="153" t="s">
        <v>233</v>
      </c>
      <c r="S55" s="153"/>
      <c r="T55" s="52" t="s">
        <v>232</v>
      </c>
      <c r="U55" s="52" t="s">
        <v>233</v>
      </c>
      <c r="V55" s="52" t="s">
        <v>232</v>
      </c>
      <c r="W55" s="52" t="s">
        <v>233</v>
      </c>
      <c r="X55" s="53" t="s">
        <v>232</v>
      </c>
      <c r="Y55" s="177"/>
      <c r="Z55" s="178"/>
      <c r="AA55" s="158"/>
      <c r="AB55" s="181"/>
    </row>
    <row r="56" spans="1:37" s="48" customFormat="1" ht="19.5" customHeight="1" x14ac:dyDescent="0.25">
      <c r="A56" s="201" t="s">
        <v>51</v>
      </c>
      <c r="B56" s="202"/>
      <c r="C56" s="152">
        <f>L29</f>
        <v>0</v>
      </c>
      <c r="D56" s="152"/>
      <c r="E56" s="152">
        <f>M29</f>
        <v>0</v>
      </c>
      <c r="F56" s="152"/>
      <c r="G56" s="152">
        <f>AA29</f>
        <v>0</v>
      </c>
      <c r="H56" s="152"/>
      <c r="I56" s="121">
        <f>AB29</f>
        <v>0</v>
      </c>
      <c r="J56" s="123"/>
      <c r="K56" s="57">
        <f>SUM(C56+G56)</f>
        <v>0</v>
      </c>
      <c r="L56" s="152">
        <f>I56+E56</f>
        <v>0</v>
      </c>
      <c r="M56" s="161"/>
      <c r="N56" s="201" t="s">
        <v>51</v>
      </c>
      <c r="O56" s="202"/>
      <c r="P56" s="202"/>
      <c r="Q56" s="202"/>
      <c r="R56" s="152">
        <f>L50</f>
        <v>0</v>
      </c>
      <c r="S56" s="15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236">
        <f>AA50+AB50</f>
        <v>0</v>
      </c>
      <c r="Z56" s="234"/>
      <c r="AA56" s="234"/>
      <c r="AB56" s="235"/>
      <c r="AG56" s="61"/>
      <c r="AH56" s="61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201" t="s">
        <v>55</v>
      </c>
      <c r="B57" s="202"/>
      <c r="C57" s="152">
        <f>IF(C56+E56&lt;=C8,C56+E56,C8)</f>
        <v>0</v>
      </c>
      <c r="D57" s="152"/>
      <c r="E57" s="152"/>
      <c r="F57" s="152"/>
      <c r="G57" s="152">
        <f>MIN(G56+I56,IF(C8-C57-R57&lt;=C8,C8-C57-R57,0))</f>
        <v>0</v>
      </c>
      <c r="H57" s="152"/>
      <c r="I57" s="152"/>
      <c r="J57" s="152"/>
      <c r="K57" s="152">
        <f>SUM(C57:J57)</f>
        <v>0</v>
      </c>
      <c r="L57" s="152"/>
      <c r="M57" s="161"/>
      <c r="N57" s="201" t="s">
        <v>55</v>
      </c>
      <c r="O57" s="202"/>
      <c r="P57" s="202"/>
      <c r="Q57" s="202"/>
      <c r="R57" s="152">
        <f>MIN(R56+T56,IF($C$8-C57&lt;=C8,C8-C57,0))</f>
        <v>0</v>
      </c>
      <c r="S57" s="152"/>
      <c r="T57" s="152"/>
      <c r="U57" s="152">
        <f>MIN(V56+U56,IF(C8-C57-R57-G57&lt;=C8,C8-C57-R57-G57,0))</f>
        <v>0</v>
      </c>
      <c r="V57" s="152"/>
      <c r="W57" s="152">
        <f>SUM(R57:U57)</f>
        <v>0</v>
      </c>
      <c r="X57" s="161"/>
      <c r="Y57" s="236">
        <f>MIN(Y56,IF(C8-C57-R57-G57-U57&lt;=C8,C8-C57-R57-G57-U57,0))</f>
        <v>0</v>
      </c>
      <c r="Z57" s="234"/>
      <c r="AA57" s="234"/>
      <c r="AB57" s="235"/>
      <c r="AD57" s="48" t="s">
        <v>197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201" t="s">
        <v>52</v>
      </c>
      <c r="B58" s="202"/>
      <c r="C58" s="152">
        <f>MIN(20,(IF(C56+E56-(IF(M29&gt;10,10,M29))-C57&lt;=20,(L29+IF(M29&gt;10,10,M29)-C57),20)))</f>
        <v>0</v>
      </c>
      <c r="D58" s="152"/>
      <c r="E58" s="152"/>
      <c r="F58" s="152"/>
      <c r="G58" s="152">
        <f>MIN(10,(MAX(0,(G56+I56-G57-(IF(E74&gt;=10,AB29,IF(AB29&gt;=10-E74,AB29-(10-E74),0)))))))</f>
        <v>0</v>
      </c>
      <c r="H58" s="152"/>
      <c r="I58" s="152"/>
      <c r="J58" s="152"/>
      <c r="K58" s="152">
        <f>SUM(C58:J58)</f>
        <v>0</v>
      </c>
      <c r="L58" s="152"/>
      <c r="M58" s="161"/>
      <c r="N58" s="201" t="s">
        <v>52</v>
      </c>
      <c r="O58" s="202"/>
      <c r="P58" s="202"/>
      <c r="Q58" s="202"/>
      <c r="R58" s="152">
        <f>MIN(20-C58,(IF(R56+T56-R57-(IF(M29&gt;=10,M50,IF(M29+M50&lt;10,0,M29+M50-10)))&gt;20,20-C58,(R56+T56-R57-(IF(M29&gt;=10,M50,(IF(M29+M50&lt;10,0,M29+M50-10))))))))</f>
        <v>0</v>
      </c>
      <c r="S58" s="152"/>
      <c r="T58" s="152"/>
      <c r="U58" s="152">
        <f ca="1">MIN(10-G58,(MAX(0,(V56+U56-U57-(IF(E74+P64&gt;=10,AB43,IF(AB43&gt;=(10-E74),AB43-(10-E74-P64),0)))))))</f>
        <v>0</v>
      </c>
      <c r="V58" s="152"/>
      <c r="W58" s="152">
        <f ca="1">R58+U58</f>
        <v>0</v>
      </c>
      <c r="X58" s="161"/>
      <c r="Y58" s="236">
        <f>MIN(10,(MAX(0,(Y56-Y57-(IF(M29+M50+AB29+AB43&gt;=10,AB50,IF(AB50&gt;10-M29-M50-AB29-AB43,AB50-(10-M29-M50-AB29-AB43),0)))))))</f>
        <v>0</v>
      </c>
      <c r="Z58" s="234"/>
      <c r="AA58" s="234"/>
      <c r="AB58" s="235"/>
      <c r="AD58" s="48" t="s">
        <v>68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200</v>
      </c>
    </row>
    <row r="59" spans="1:37" ht="9.75" customHeight="1" thickBot="1" x14ac:dyDescent="0.3">
      <c r="A59" s="67"/>
      <c r="B59" s="155"/>
      <c r="C59" s="155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194" t="s">
        <v>58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6"/>
      <c r="AD60" s="48" t="s">
        <v>280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202</v>
      </c>
    </row>
    <row r="61" spans="1:37" s="48" customFormat="1" ht="21.75" customHeight="1" x14ac:dyDescent="0.2">
      <c r="A61" s="170" t="s">
        <v>4</v>
      </c>
      <c r="B61" s="171"/>
      <c r="C61" s="171"/>
      <c r="D61" s="171"/>
      <c r="E61" s="171"/>
      <c r="F61" s="171"/>
      <c r="G61" s="172"/>
      <c r="H61" s="170" t="s">
        <v>5</v>
      </c>
      <c r="I61" s="171"/>
      <c r="J61" s="171"/>
      <c r="K61" s="171"/>
      <c r="L61" s="171"/>
      <c r="M61" s="171"/>
      <c r="N61" s="171"/>
      <c r="O61" s="171"/>
      <c r="P61" s="171"/>
      <c r="Q61" s="171"/>
      <c r="R61" s="172"/>
      <c r="S61" s="170" t="s">
        <v>194</v>
      </c>
      <c r="T61" s="197"/>
      <c r="U61" s="197"/>
      <c r="V61" s="171"/>
      <c r="W61" s="171"/>
      <c r="X61" s="171"/>
      <c r="Y61" s="171"/>
      <c r="Z61" s="171"/>
      <c r="AA61" s="171"/>
      <c r="AB61" s="172"/>
      <c r="AD61" s="48" t="s">
        <v>66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203</v>
      </c>
    </row>
    <row r="62" spans="1:37" ht="21" customHeight="1" x14ac:dyDescent="0.2">
      <c r="A62" s="206" t="s">
        <v>13</v>
      </c>
      <c r="B62" s="156" t="s">
        <v>49</v>
      </c>
      <c r="C62" s="157"/>
      <c r="D62" s="154" t="s">
        <v>261</v>
      </c>
      <c r="E62" s="154"/>
      <c r="F62" s="179" t="s">
        <v>59</v>
      </c>
      <c r="G62" s="203"/>
      <c r="H62" s="206" t="s">
        <v>13</v>
      </c>
      <c r="I62" s="156" t="s">
        <v>49</v>
      </c>
      <c r="J62" s="157"/>
      <c r="K62" s="157"/>
      <c r="L62" s="157"/>
      <c r="M62" s="157"/>
      <c r="N62" s="157"/>
      <c r="O62" s="154" t="s">
        <v>261</v>
      </c>
      <c r="P62" s="154"/>
      <c r="Q62" s="154" t="s">
        <v>59</v>
      </c>
      <c r="R62" s="160"/>
      <c r="S62" s="173" t="s">
        <v>13</v>
      </c>
      <c r="T62" s="156" t="s">
        <v>49</v>
      </c>
      <c r="U62" s="157"/>
      <c r="V62" s="157"/>
      <c r="W62" s="157"/>
      <c r="X62" s="176"/>
      <c r="Y62" s="154" t="s">
        <v>231</v>
      </c>
      <c r="Z62" s="154" t="s">
        <v>59</v>
      </c>
      <c r="AA62" s="153"/>
      <c r="AB62" s="160"/>
      <c r="AD62" s="48" t="s">
        <v>67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204</v>
      </c>
    </row>
    <row r="63" spans="1:37" ht="19.5" customHeight="1" x14ac:dyDescent="0.2">
      <c r="A63" s="207"/>
      <c r="B63" s="158"/>
      <c r="C63" s="159"/>
      <c r="D63" s="74" t="s">
        <v>233</v>
      </c>
      <c r="E63" s="74" t="s">
        <v>232</v>
      </c>
      <c r="F63" s="204"/>
      <c r="G63" s="205"/>
      <c r="H63" s="207"/>
      <c r="I63" s="158"/>
      <c r="J63" s="159"/>
      <c r="K63" s="159"/>
      <c r="L63" s="159"/>
      <c r="M63" s="159"/>
      <c r="N63" s="159"/>
      <c r="O63" s="74" t="s">
        <v>233</v>
      </c>
      <c r="P63" s="74" t="s">
        <v>232</v>
      </c>
      <c r="Q63" s="153"/>
      <c r="R63" s="160"/>
      <c r="S63" s="174"/>
      <c r="T63" s="158"/>
      <c r="U63" s="159"/>
      <c r="V63" s="159"/>
      <c r="W63" s="159"/>
      <c r="X63" s="178"/>
      <c r="Y63" s="153"/>
      <c r="Z63" s="153"/>
      <c r="AA63" s="153"/>
      <c r="AB63" s="160"/>
      <c r="AD63" s="48" t="s">
        <v>65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255"/>
      <c r="C64" s="256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198"/>
      <c r="J64" s="199"/>
      <c r="K64" s="199"/>
      <c r="L64" s="199"/>
      <c r="M64" s="199"/>
      <c r="N64" s="200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26"/>
      <c r="U64" s="127"/>
      <c r="V64" s="127"/>
      <c r="W64" s="127"/>
      <c r="X64" s="128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84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66"/>
      <c r="C65" s="167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26"/>
      <c r="J65" s="127"/>
      <c r="K65" s="127"/>
      <c r="L65" s="127"/>
      <c r="M65" s="127"/>
      <c r="N65" s="128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182"/>
      <c r="U65" s="183"/>
      <c r="V65" s="183"/>
      <c r="W65" s="183"/>
      <c r="X65" s="184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85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66"/>
      <c r="C66" s="167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26"/>
      <c r="J66" s="127"/>
      <c r="K66" s="127"/>
      <c r="L66" s="127"/>
      <c r="M66" s="127"/>
      <c r="N66" s="128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182"/>
      <c r="U66" s="183"/>
      <c r="V66" s="183"/>
      <c r="W66" s="183"/>
      <c r="X66" s="184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86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66"/>
      <c r="C67" s="167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26"/>
      <c r="J67" s="127"/>
      <c r="K67" s="127"/>
      <c r="L67" s="127"/>
      <c r="M67" s="127"/>
      <c r="N67" s="128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185"/>
      <c r="U67" s="186"/>
      <c r="V67" s="186"/>
      <c r="W67" s="186"/>
      <c r="X67" s="187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87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66"/>
      <c r="C68" s="167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26"/>
      <c r="J68" s="127"/>
      <c r="K68" s="127"/>
      <c r="L68" s="127"/>
      <c r="M68" s="127"/>
      <c r="N68" s="128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185"/>
      <c r="U68" s="186"/>
      <c r="V68" s="186"/>
      <c r="W68" s="186"/>
      <c r="X68" s="187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88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66"/>
      <c r="C69" s="167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26"/>
      <c r="J69" s="127"/>
      <c r="K69" s="127"/>
      <c r="L69" s="127"/>
      <c r="M69" s="127"/>
      <c r="N69" s="128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185"/>
      <c r="U69" s="186"/>
      <c r="V69" s="186"/>
      <c r="W69" s="186"/>
      <c r="X69" s="187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66"/>
      <c r="C70" s="167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1"/>
      <c r="J70" s="122"/>
      <c r="K70" s="122"/>
      <c r="L70" s="122"/>
      <c r="M70" s="122"/>
      <c r="N70" s="123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185"/>
      <c r="U70" s="186"/>
      <c r="V70" s="186"/>
      <c r="W70" s="186"/>
      <c r="X70" s="187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66"/>
      <c r="C71" s="167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1"/>
      <c r="J71" s="122"/>
      <c r="K71" s="122"/>
      <c r="L71" s="122"/>
      <c r="M71" s="122"/>
      <c r="N71" s="123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185"/>
      <c r="U71" s="186"/>
      <c r="V71" s="186"/>
      <c r="W71" s="186"/>
      <c r="X71" s="187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66"/>
      <c r="C72" s="167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1"/>
      <c r="J72" s="122"/>
      <c r="K72" s="122"/>
      <c r="L72" s="122"/>
      <c r="M72" s="122"/>
      <c r="N72" s="123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185"/>
      <c r="U72" s="186"/>
      <c r="V72" s="186"/>
      <c r="W72" s="186"/>
      <c r="X72" s="187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66"/>
      <c r="C73" s="167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1"/>
      <c r="J73" s="122"/>
      <c r="K73" s="122"/>
      <c r="L73" s="122"/>
      <c r="M73" s="122"/>
      <c r="N73" s="123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185"/>
      <c r="U73" s="186"/>
      <c r="V73" s="186"/>
      <c r="W73" s="186"/>
      <c r="X73" s="187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88" t="s">
        <v>6</v>
      </c>
      <c r="B74" s="189"/>
      <c r="C74" s="189"/>
      <c r="D74" s="30">
        <f>SUM(D64:D73)</f>
        <v>0</v>
      </c>
      <c r="E74" s="30">
        <f>SUM(E64:E73)</f>
        <v>0</v>
      </c>
      <c r="F74" s="189">
        <f>SUM(G64:G73)</f>
        <v>0</v>
      </c>
      <c r="G74" s="193"/>
      <c r="H74" s="149" t="s">
        <v>6</v>
      </c>
      <c r="I74" s="150"/>
      <c r="J74" s="150"/>
      <c r="K74" s="150"/>
      <c r="L74" s="150"/>
      <c r="M74" s="150"/>
      <c r="N74" s="151"/>
      <c r="O74" s="30">
        <f ca="1">SUM(O64:O73)</f>
        <v>0</v>
      </c>
      <c r="P74" s="30">
        <f ca="1">SUM(P64:P73)</f>
        <v>0</v>
      </c>
      <c r="Q74" s="189">
        <f ca="1">SUM(R64:R73)</f>
        <v>0</v>
      </c>
      <c r="R74" s="193"/>
      <c r="S74" s="188" t="s">
        <v>6</v>
      </c>
      <c r="T74" s="151"/>
      <c r="U74" s="151"/>
      <c r="V74" s="189"/>
      <c r="W74" s="189"/>
      <c r="X74" s="189"/>
      <c r="Y74" s="30">
        <f ca="1">SUM(Y64:Y73)</f>
        <v>0</v>
      </c>
      <c r="Z74" s="189">
        <f ca="1">SUM(AA64:AA73)</f>
        <v>0</v>
      </c>
      <c r="AA74" s="189"/>
      <c r="AB74" s="193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226" t="s">
        <v>4</v>
      </c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  <c r="AG77" s="85"/>
      <c r="AH77" s="85"/>
    </row>
    <row r="78" spans="1:37" s="84" customFormat="1" ht="18" x14ac:dyDescent="0.2">
      <c r="A78" s="230" t="s">
        <v>93</v>
      </c>
      <c r="B78" s="137"/>
      <c r="C78" s="147" t="s">
        <v>94</v>
      </c>
      <c r="D78" s="145"/>
      <c r="E78" s="145"/>
      <c r="F78" s="146"/>
      <c r="G78" s="147" t="s">
        <v>95</v>
      </c>
      <c r="H78" s="145"/>
      <c r="I78" s="145"/>
      <c r="J78" s="146"/>
      <c r="K78" s="147" t="s">
        <v>96</v>
      </c>
      <c r="L78" s="145"/>
      <c r="M78" s="145"/>
      <c r="N78" s="145"/>
      <c r="O78" s="145"/>
      <c r="P78" s="145" t="s">
        <v>97</v>
      </c>
      <c r="Q78" s="145"/>
      <c r="R78" s="145"/>
      <c r="S78" s="145"/>
      <c r="T78" s="145" t="s">
        <v>98</v>
      </c>
      <c r="U78" s="145"/>
      <c r="V78" s="145"/>
      <c r="W78" s="145" t="s">
        <v>99</v>
      </c>
      <c r="X78" s="145"/>
      <c r="Y78" s="146"/>
      <c r="Z78" s="147" t="s">
        <v>100</v>
      </c>
      <c r="AA78" s="145"/>
      <c r="AB78" s="148"/>
      <c r="AG78" s="85"/>
      <c r="AH78" s="85"/>
    </row>
    <row r="79" spans="1:37" s="86" customFormat="1" ht="29.25" customHeight="1" x14ac:dyDescent="0.25">
      <c r="A79" s="241" t="s">
        <v>268</v>
      </c>
      <c r="B79" s="129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  <c r="AG79" s="87"/>
      <c r="AH79" s="87"/>
    </row>
    <row r="80" spans="1:37" s="86" customFormat="1" ht="29.25" customHeight="1" x14ac:dyDescent="0.25">
      <c r="A80" s="241" t="s">
        <v>101</v>
      </c>
      <c r="B80" s="129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  <c r="AG80" s="87"/>
      <c r="AH80" s="87"/>
    </row>
    <row r="81" spans="1:34" s="86" customFormat="1" ht="29.25" customHeight="1" x14ac:dyDescent="0.25">
      <c r="A81" s="241" t="s">
        <v>102</v>
      </c>
      <c r="B81" s="129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  <c r="AG81" s="87"/>
      <c r="AH81" s="87"/>
    </row>
    <row r="82" spans="1:34" s="86" customFormat="1" ht="29.25" customHeight="1" x14ac:dyDescent="0.25">
      <c r="A82" s="224" t="s">
        <v>103</v>
      </c>
      <c r="B82" s="129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  <c r="AG82" s="87"/>
      <c r="AH82" s="87"/>
    </row>
    <row r="83" spans="1:34" s="86" customFormat="1" ht="29.25" customHeight="1" x14ac:dyDescent="0.25">
      <c r="A83" s="224" t="s">
        <v>104</v>
      </c>
      <c r="B83" s="129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  <c r="AG83" s="87"/>
      <c r="AH83" s="87"/>
    </row>
    <row r="84" spans="1:34" s="86" customFormat="1" ht="29.25" customHeight="1" x14ac:dyDescent="0.25">
      <c r="A84" s="224" t="s">
        <v>105</v>
      </c>
      <c r="B84" s="129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  <c r="AG84" s="87"/>
      <c r="AH84" s="87"/>
    </row>
    <row r="85" spans="1:34" s="86" customFormat="1" ht="29.25" customHeight="1" x14ac:dyDescent="0.25">
      <c r="A85" s="224" t="s">
        <v>106</v>
      </c>
      <c r="B85" s="129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  <c r="AG85" s="87"/>
      <c r="AH85" s="87"/>
    </row>
    <row r="86" spans="1:34" s="86" customFormat="1" ht="29.25" customHeight="1" x14ac:dyDescent="0.25">
      <c r="A86" s="224" t="s">
        <v>107</v>
      </c>
      <c r="B86" s="129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  <c r="AG86" s="87"/>
      <c r="AH86" s="87"/>
    </row>
    <row r="87" spans="1:34" s="86" customFormat="1" ht="29.25" customHeight="1" x14ac:dyDescent="0.25">
      <c r="A87" s="243" t="s">
        <v>108</v>
      </c>
      <c r="B87" s="244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  <c r="AG87" s="87"/>
      <c r="AH87" s="87"/>
    </row>
    <row r="88" spans="1:34" s="86" customFormat="1" ht="29.25" customHeight="1" thickBot="1" x14ac:dyDescent="0.3">
      <c r="A88" s="239" t="s">
        <v>289</v>
      </c>
      <c r="B88" s="132"/>
      <c r="C88" s="141"/>
      <c r="D88" s="142"/>
      <c r="E88" s="142"/>
      <c r="F88" s="143"/>
      <c r="G88" s="141"/>
      <c r="H88" s="142"/>
      <c r="I88" s="142"/>
      <c r="J88" s="143"/>
      <c r="K88" s="141"/>
      <c r="L88" s="142"/>
      <c r="M88" s="142"/>
      <c r="N88" s="142"/>
      <c r="O88" s="143"/>
      <c r="P88" s="141"/>
      <c r="Q88" s="142"/>
      <c r="R88" s="142"/>
      <c r="S88" s="143"/>
      <c r="T88" s="141"/>
      <c r="U88" s="142"/>
      <c r="V88" s="143"/>
      <c r="W88" s="141"/>
      <c r="X88" s="142"/>
      <c r="Y88" s="143"/>
      <c r="Z88" s="141"/>
      <c r="AA88" s="142"/>
      <c r="AB88" s="144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226" t="s">
        <v>5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31"/>
      <c r="AG90" s="85"/>
      <c r="AH90" s="85"/>
    </row>
    <row r="91" spans="1:34" s="84" customFormat="1" ht="18" x14ac:dyDescent="0.2">
      <c r="A91" s="230" t="s">
        <v>93</v>
      </c>
      <c r="B91" s="232"/>
      <c r="C91" s="147" t="s">
        <v>94</v>
      </c>
      <c r="D91" s="145"/>
      <c r="E91" s="145"/>
      <c r="F91" s="146"/>
      <c r="G91" s="147" t="s">
        <v>95</v>
      </c>
      <c r="H91" s="145"/>
      <c r="I91" s="145"/>
      <c r="J91" s="146"/>
      <c r="K91" s="147" t="s">
        <v>96</v>
      </c>
      <c r="L91" s="145"/>
      <c r="M91" s="145"/>
      <c r="N91" s="145"/>
      <c r="O91" s="145"/>
      <c r="P91" s="145" t="s">
        <v>97</v>
      </c>
      <c r="Q91" s="145"/>
      <c r="R91" s="145"/>
      <c r="S91" s="145"/>
      <c r="T91" s="145" t="s">
        <v>98</v>
      </c>
      <c r="U91" s="145"/>
      <c r="V91" s="145"/>
      <c r="W91" s="145" t="s">
        <v>99</v>
      </c>
      <c r="X91" s="145"/>
      <c r="Y91" s="146"/>
      <c r="Z91" s="147" t="s">
        <v>100</v>
      </c>
      <c r="AA91" s="145"/>
      <c r="AB91" s="148"/>
      <c r="AG91" s="85"/>
      <c r="AH91" s="85"/>
    </row>
    <row r="92" spans="1:34" s="86" customFormat="1" ht="29.25" customHeight="1" x14ac:dyDescent="0.25">
      <c r="A92" s="224" t="s">
        <v>176</v>
      </c>
      <c r="B92" s="225"/>
      <c r="C92" s="121"/>
      <c r="D92" s="122"/>
      <c r="E92" s="122"/>
      <c r="F92" s="123"/>
      <c r="G92" s="121"/>
      <c r="H92" s="122"/>
      <c r="I92" s="122"/>
      <c r="J92" s="123"/>
      <c r="K92" s="121"/>
      <c r="L92" s="122"/>
      <c r="M92" s="122"/>
      <c r="N92" s="122"/>
      <c r="O92" s="123"/>
      <c r="P92" s="121"/>
      <c r="Q92" s="122"/>
      <c r="R92" s="122"/>
      <c r="S92" s="123"/>
      <c r="T92" s="121"/>
      <c r="U92" s="122"/>
      <c r="V92" s="123"/>
      <c r="W92" s="121"/>
      <c r="X92" s="122"/>
      <c r="Y92" s="123"/>
      <c r="Z92" s="121"/>
      <c r="AA92" s="122"/>
      <c r="AB92" s="124"/>
      <c r="AG92" s="87"/>
      <c r="AH92" s="87"/>
    </row>
    <row r="93" spans="1:34" s="86" customFormat="1" ht="29.25" customHeight="1" x14ac:dyDescent="0.25">
      <c r="A93" s="224" t="s">
        <v>105</v>
      </c>
      <c r="B93" s="225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  <c r="AG93" s="87"/>
      <c r="AH93" s="87"/>
    </row>
    <row r="94" spans="1:34" s="86" customFormat="1" ht="29.25" customHeight="1" x14ac:dyDescent="0.25">
      <c r="A94" s="224" t="s">
        <v>106</v>
      </c>
      <c r="B94" s="225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  <c r="AG94" s="87"/>
      <c r="AH94" s="87"/>
    </row>
    <row r="95" spans="1:34" s="86" customFormat="1" ht="29.25" customHeight="1" x14ac:dyDescent="0.25">
      <c r="A95" s="224" t="s">
        <v>107</v>
      </c>
      <c r="B95" s="225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  <c r="AG95" s="87"/>
      <c r="AH95" s="87"/>
    </row>
    <row r="96" spans="1:34" s="86" customFormat="1" ht="29.25" customHeight="1" x14ac:dyDescent="0.25">
      <c r="A96" s="224" t="s">
        <v>108</v>
      </c>
      <c r="B96" s="225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  <c r="AG96" s="87"/>
      <c r="AH96" s="87"/>
    </row>
    <row r="97" spans="1:34" s="86" customFormat="1" ht="29.25" customHeight="1" x14ac:dyDescent="0.25">
      <c r="A97" s="224" t="s">
        <v>177</v>
      </c>
      <c r="B97" s="225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  <c r="AG97" s="87"/>
      <c r="AH97" s="87"/>
    </row>
    <row r="98" spans="1:34" s="86" customFormat="1" ht="29.25" customHeight="1" x14ac:dyDescent="0.25">
      <c r="A98" s="224" t="s">
        <v>178</v>
      </c>
      <c r="B98" s="225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  <c r="AG98" s="87"/>
      <c r="AH98" s="87"/>
    </row>
    <row r="99" spans="1:34" s="86" customFormat="1" ht="29.25" customHeight="1" x14ac:dyDescent="0.25">
      <c r="A99" s="224" t="s">
        <v>179</v>
      </c>
      <c r="B99" s="225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  <c r="AG99" s="87"/>
      <c r="AH99" s="87"/>
    </row>
    <row r="100" spans="1:34" s="86" customFormat="1" ht="29.25" customHeight="1" x14ac:dyDescent="0.25">
      <c r="A100" s="224" t="s">
        <v>180</v>
      </c>
      <c r="B100" s="225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  <c r="AG100" s="87"/>
      <c r="AH100" s="87"/>
    </row>
    <row r="101" spans="1:34" s="86" customFormat="1" ht="29.25" customHeight="1" x14ac:dyDescent="0.25">
      <c r="A101" s="224" t="s">
        <v>181</v>
      </c>
      <c r="B101" s="225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  <c r="AG101" s="87"/>
      <c r="AH101" s="87"/>
    </row>
    <row r="102" spans="1:34" s="86" customFormat="1" ht="29.25" customHeight="1" thickBot="1" x14ac:dyDescent="0.3">
      <c r="A102" s="239" t="s">
        <v>182</v>
      </c>
      <c r="B102" s="240"/>
      <c r="C102" s="141"/>
      <c r="D102" s="142"/>
      <c r="E102" s="142"/>
      <c r="F102" s="143"/>
      <c r="G102" s="141"/>
      <c r="H102" s="142"/>
      <c r="I102" s="142"/>
      <c r="J102" s="143"/>
      <c r="K102" s="141"/>
      <c r="L102" s="142"/>
      <c r="M102" s="142"/>
      <c r="N102" s="142"/>
      <c r="O102" s="143"/>
      <c r="P102" s="141"/>
      <c r="Q102" s="142"/>
      <c r="R102" s="142"/>
      <c r="S102" s="143"/>
      <c r="T102" s="141"/>
      <c r="U102" s="142"/>
      <c r="V102" s="143"/>
      <c r="W102" s="141"/>
      <c r="X102" s="142"/>
      <c r="Y102" s="143"/>
      <c r="Z102" s="141"/>
      <c r="AA102" s="142"/>
      <c r="AB102" s="144"/>
      <c r="AG102" s="87"/>
      <c r="AH102" s="87"/>
    </row>
    <row r="103" spans="1:34" ht="24" customHeight="1" thickBot="1" x14ac:dyDescent="0.3">
      <c r="A103" s="40"/>
      <c r="B103" s="208"/>
      <c r="C103" s="208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226" t="s">
        <v>194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31"/>
      <c r="AG104" s="85"/>
      <c r="AH104" s="85"/>
    </row>
    <row r="105" spans="1:34" s="84" customFormat="1" ht="18" x14ac:dyDescent="0.2">
      <c r="A105" s="230" t="s">
        <v>93</v>
      </c>
      <c r="B105" s="232"/>
      <c r="C105" s="137" t="s">
        <v>94</v>
      </c>
      <c r="D105" s="138"/>
      <c r="E105" s="138"/>
      <c r="F105" s="139"/>
      <c r="G105" s="137" t="s">
        <v>95</v>
      </c>
      <c r="H105" s="138"/>
      <c r="I105" s="138"/>
      <c r="J105" s="139"/>
      <c r="K105" s="137" t="s">
        <v>96</v>
      </c>
      <c r="L105" s="138"/>
      <c r="M105" s="138"/>
      <c r="N105" s="138"/>
      <c r="O105" s="139"/>
      <c r="P105" s="137" t="s">
        <v>97</v>
      </c>
      <c r="Q105" s="138"/>
      <c r="R105" s="138"/>
      <c r="S105" s="139"/>
      <c r="T105" s="137" t="s">
        <v>98</v>
      </c>
      <c r="U105" s="138"/>
      <c r="V105" s="139"/>
      <c r="W105" s="137" t="s">
        <v>99</v>
      </c>
      <c r="X105" s="138"/>
      <c r="Y105" s="139"/>
      <c r="Z105" s="137" t="s">
        <v>100</v>
      </c>
      <c r="AA105" s="138"/>
      <c r="AB105" s="140"/>
      <c r="AG105" s="85"/>
      <c r="AH105" s="85"/>
    </row>
    <row r="106" spans="1:34" s="86" customFormat="1" ht="27" customHeight="1" x14ac:dyDescent="0.25">
      <c r="A106" s="241" t="s">
        <v>268</v>
      </c>
      <c r="B106" s="225"/>
      <c r="C106" s="129"/>
      <c r="D106" s="130"/>
      <c r="E106" s="130"/>
      <c r="F106" s="136"/>
      <c r="G106" s="129"/>
      <c r="H106" s="130"/>
      <c r="I106" s="130"/>
      <c r="J106" s="136"/>
      <c r="K106" s="129"/>
      <c r="L106" s="130"/>
      <c r="M106" s="130"/>
      <c r="N106" s="130"/>
      <c r="O106" s="136"/>
      <c r="P106" s="129"/>
      <c r="Q106" s="130"/>
      <c r="R106" s="130"/>
      <c r="S106" s="136"/>
      <c r="T106" s="129"/>
      <c r="U106" s="130"/>
      <c r="V106" s="136"/>
      <c r="W106" s="129"/>
      <c r="X106" s="130"/>
      <c r="Y106" s="136"/>
      <c r="Z106" s="129"/>
      <c r="AA106" s="130"/>
      <c r="AB106" s="131"/>
      <c r="AG106" s="87"/>
      <c r="AH106" s="87"/>
    </row>
    <row r="107" spans="1:34" s="86" customFormat="1" ht="27" customHeight="1" x14ac:dyDescent="0.25">
      <c r="A107" s="241" t="s">
        <v>101</v>
      </c>
      <c r="B107" s="225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  <c r="AG107" s="87"/>
      <c r="AH107" s="87"/>
    </row>
    <row r="108" spans="1:34" s="86" customFormat="1" ht="27" customHeight="1" x14ac:dyDescent="0.25">
      <c r="A108" s="241" t="s">
        <v>102</v>
      </c>
      <c r="B108" s="225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  <c r="AG108" s="87"/>
      <c r="AH108" s="87"/>
    </row>
    <row r="109" spans="1:34" s="86" customFormat="1" ht="27" customHeight="1" x14ac:dyDescent="0.25">
      <c r="A109" s="224" t="s">
        <v>103</v>
      </c>
      <c r="B109" s="225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  <c r="AG109" s="87"/>
      <c r="AH109" s="87"/>
    </row>
    <row r="110" spans="1:34" s="86" customFormat="1" ht="27" customHeight="1" x14ac:dyDescent="0.25">
      <c r="A110" s="224" t="s">
        <v>104</v>
      </c>
      <c r="B110" s="225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  <c r="AG110" s="87"/>
      <c r="AH110" s="87"/>
    </row>
    <row r="111" spans="1:34" s="86" customFormat="1" ht="27" customHeight="1" x14ac:dyDescent="0.25">
      <c r="A111" s="224" t="s">
        <v>105</v>
      </c>
      <c r="B111" s="225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  <c r="AG111" s="87"/>
      <c r="AH111" s="87"/>
    </row>
    <row r="112" spans="1:34" s="86" customFormat="1" ht="27" customHeight="1" x14ac:dyDescent="0.25">
      <c r="A112" s="224" t="s">
        <v>106</v>
      </c>
      <c r="B112" s="225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  <c r="AG112" s="87"/>
      <c r="AH112" s="87"/>
    </row>
    <row r="113" spans="1:34" s="86" customFormat="1" ht="27" customHeight="1" x14ac:dyDescent="0.25">
      <c r="A113" s="224" t="s">
        <v>107</v>
      </c>
      <c r="B113" s="225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  <c r="AG113" s="87"/>
      <c r="AH113" s="87"/>
    </row>
    <row r="114" spans="1:34" s="86" customFormat="1" ht="27" customHeight="1" thickBot="1" x14ac:dyDescent="0.3">
      <c r="A114" s="239" t="s">
        <v>108</v>
      </c>
      <c r="B114" s="240"/>
      <c r="C114" s="132"/>
      <c r="D114" s="133"/>
      <c r="E114" s="133"/>
      <c r="F114" s="134"/>
      <c r="G114" s="132"/>
      <c r="H114" s="133"/>
      <c r="I114" s="133"/>
      <c r="J114" s="134"/>
      <c r="K114" s="132"/>
      <c r="L114" s="133"/>
      <c r="M114" s="133"/>
      <c r="N114" s="133"/>
      <c r="O114" s="134"/>
      <c r="P114" s="132"/>
      <c r="Q114" s="133"/>
      <c r="R114" s="133"/>
      <c r="S114" s="134"/>
      <c r="T114" s="132"/>
      <c r="U114" s="133"/>
      <c r="V114" s="134"/>
      <c r="W114" s="132"/>
      <c r="X114" s="133"/>
      <c r="Y114" s="134"/>
      <c r="Z114" s="132"/>
      <c r="AA114" s="133"/>
      <c r="AB114" s="135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221" t="s">
        <v>114</v>
      </c>
      <c r="C118" s="221"/>
      <c r="D118" s="89"/>
      <c r="E118" s="89"/>
      <c r="F118" s="89"/>
      <c r="G118" s="42"/>
      <c r="H118" s="42"/>
      <c r="I118" s="42"/>
      <c r="J118" s="42"/>
      <c r="K118" s="42"/>
      <c r="L118" s="221" t="s">
        <v>112</v>
      </c>
      <c r="M118" s="221"/>
      <c r="N118" s="221"/>
      <c r="O118" s="221"/>
      <c r="P118" s="221"/>
      <c r="Q118" s="89"/>
      <c r="R118" s="89"/>
      <c r="S118" s="89"/>
      <c r="T118" s="89"/>
      <c r="U118" s="89"/>
      <c r="V118" s="42"/>
      <c r="W118" s="221" t="s">
        <v>115</v>
      </c>
      <c r="X118" s="221"/>
      <c r="Y118" s="221"/>
      <c r="Z118" s="221"/>
      <c r="AA118" s="221"/>
      <c r="AB118" s="221"/>
    </row>
    <row r="119" spans="1:34" ht="18" x14ac:dyDescent="0.25">
      <c r="A119" s="42"/>
      <c r="B119" s="221" t="str">
        <f>W7</f>
        <v>Bade</v>
      </c>
      <c r="C119" s="221"/>
      <c r="D119" s="89"/>
      <c r="E119" s="89"/>
      <c r="F119" s="89"/>
      <c r="G119" s="42"/>
      <c r="H119" s="42"/>
      <c r="I119" s="42"/>
      <c r="J119" s="42"/>
      <c r="K119" s="42"/>
      <c r="L119" s="221" t="s">
        <v>109</v>
      </c>
      <c r="M119" s="221"/>
      <c r="N119" s="221"/>
      <c r="O119" s="221"/>
      <c r="P119" s="221"/>
      <c r="Q119" s="89"/>
      <c r="R119" s="89"/>
      <c r="S119" s="89"/>
      <c r="T119" s="89"/>
      <c r="U119" s="89"/>
      <c r="V119" s="42"/>
      <c r="W119" s="221" t="s">
        <v>109</v>
      </c>
      <c r="X119" s="221"/>
      <c r="Y119" s="221"/>
      <c r="Z119" s="221"/>
      <c r="AA119" s="221"/>
      <c r="AB119" s="221"/>
    </row>
    <row r="120" spans="1:34" ht="18" x14ac:dyDescent="0.25">
      <c r="A120" s="42"/>
      <c r="B120" s="221" t="s">
        <v>110</v>
      </c>
      <c r="C120" s="221"/>
      <c r="D120" s="89"/>
      <c r="E120" s="89"/>
      <c r="F120" s="89"/>
      <c r="G120" s="42"/>
      <c r="H120" s="42"/>
      <c r="I120" s="42"/>
      <c r="J120" s="42"/>
      <c r="K120" s="42"/>
      <c r="L120" s="221" t="s">
        <v>110</v>
      </c>
      <c r="M120" s="221"/>
      <c r="N120" s="221"/>
      <c r="O120" s="221"/>
      <c r="P120" s="221"/>
      <c r="Q120" s="89"/>
      <c r="R120" s="89"/>
      <c r="S120" s="89"/>
      <c r="T120" s="89"/>
      <c r="U120" s="89"/>
      <c r="V120" s="42"/>
      <c r="W120" s="221" t="s">
        <v>110</v>
      </c>
      <c r="X120" s="221"/>
      <c r="Y120" s="221"/>
      <c r="Z120" s="221"/>
      <c r="AA120" s="221"/>
      <c r="AB120" s="221"/>
    </row>
  </sheetData>
  <sheetProtection algorithmName="SHA-512" hashValue="hlmCS8ATnQA7JPGkX7PP0HXCJCnk1w+0NVaknVOTZQ/mTVp3YgyVf96esTLITqvYqMB3IQZkJQT1WGpvB/FaZQ==" saltValue="PpELvuUgtsk9QLRYZaZ+Iw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70" zoomScaleNormal="70" zoomScaleSheetLayoutView="70" workbookViewId="0">
      <selection activeCell="B25" sqref="B25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1" t="s">
        <v>227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32"/>
      <c r="AD1" s="271" t="s">
        <v>15</v>
      </c>
      <c r="AE1" s="271"/>
      <c r="AF1" s="33"/>
      <c r="AG1" s="33"/>
      <c r="AH1" s="33"/>
      <c r="AK1" s="36" t="s">
        <v>48</v>
      </c>
    </row>
    <row r="2" spans="1:37" ht="38.25" customHeight="1" thickBot="1" x14ac:dyDescent="0.25">
      <c r="A2" s="233" t="s">
        <v>284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187</v>
      </c>
      <c r="U3" s="246"/>
      <c r="V3" s="246"/>
      <c r="W3" s="168"/>
      <c r="X3" s="168"/>
      <c r="Y3" s="168"/>
      <c r="Z3" s="168"/>
      <c r="AA3" s="168"/>
      <c r="AB3" s="169"/>
      <c r="AC3" s="37"/>
      <c r="AD3" s="33"/>
      <c r="AE3" s="33"/>
      <c r="AF3" s="33"/>
      <c r="AG3" s="33"/>
      <c r="AH3" s="33"/>
    </row>
    <row r="4" spans="1:37" ht="18" x14ac:dyDescent="0.25">
      <c r="A4" s="217" t="s">
        <v>0</v>
      </c>
      <c r="B4" s="218"/>
      <c r="C4" s="257" t="s">
        <v>1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235</v>
      </c>
      <c r="U4" s="252"/>
      <c r="V4" s="252"/>
      <c r="W4" s="213"/>
      <c r="X4" s="213"/>
      <c r="Y4" s="213"/>
      <c r="Z4" s="213"/>
      <c r="AA4" s="213"/>
      <c r="AB4" s="214"/>
      <c r="AD4" s="36"/>
      <c r="AE4" s="36"/>
      <c r="AF4" s="36"/>
      <c r="AG4" s="36"/>
      <c r="AH4" s="36"/>
      <c r="AI4" s="36"/>
      <c r="AJ4" s="36"/>
      <c r="AK4" s="36" t="s">
        <v>37</v>
      </c>
    </row>
    <row r="5" spans="1:37" ht="18" x14ac:dyDescent="0.25">
      <c r="A5" s="219" t="s">
        <v>2</v>
      </c>
      <c r="B5" s="220"/>
      <c r="C5" s="260" t="s">
        <v>234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274</v>
      </c>
      <c r="U5" s="254"/>
      <c r="V5" s="254"/>
      <c r="W5" s="213" t="s">
        <v>25</v>
      </c>
      <c r="X5" s="213"/>
      <c r="Y5" s="213"/>
      <c r="Z5" s="213"/>
      <c r="AA5" s="213"/>
      <c r="AB5" s="214"/>
      <c r="AD5" s="36"/>
      <c r="AE5" s="36"/>
      <c r="AF5" s="36"/>
      <c r="AG5" s="36"/>
      <c r="AH5" s="36"/>
      <c r="AI5" s="36"/>
      <c r="AJ5" s="36"/>
    </row>
    <row r="6" spans="1:37" ht="18" x14ac:dyDescent="0.25">
      <c r="A6" s="219" t="s">
        <v>3</v>
      </c>
      <c r="B6" s="220"/>
      <c r="C6" s="263">
        <v>44620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100"/>
      <c r="P6" s="42"/>
      <c r="Q6" s="42"/>
      <c r="R6" s="42"/>
      <c r="S6" s="42"/>
      <c r="T6" s="253"/>
      <c r="U6" s="254"/>
      <c r="V6" s="254"/>
      <c r="W6" s="213" t="s">
        <v>278</v>
      </c>
      <c r="X6" s="213"/>
      <c r="Y6" s="213"/>
      <c r="Z6" s="213"/>
      <c r="AA6" s="213"/>
      <c r="AB6" s="214"/>
      <c r="AD6" s="36"/>
      <c r="AE6" s="36"/>
      <c r="AF6" s="36"/>
      <c r="AG6" s="36"/>
      <c r="AH6" s="36"/>
      <c r="AI6" s="36"/>
      <c r="AJ6" s="36"/>
      <c r="AK6" s="36" t="s">
        <v>38</v>
      </c>
    </row>
    <row r="7" spans="1:37" ht="18" x14ac:dyDescent="0.25">
      <c r="A7" s="219" t="s">
        <v>64</v>
      </c>
      <c r="B7" s="220"/>
      <c r="C7" s="263" t="s">
        <v>28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100"/>
      <c r="P7" s="42"/>
      <c r="Q7" s="42"/>
      <c r="R7" s="42"/>
      <c r="S7" s="42"/>
      <c r="T7" s="249" t="s">
        <v>189</v>
      </c>
      <c r="U7" s="250"/>
      <c r="V7" s="250"/>
      <c r="W7" s="213"/>
      <c r="X7" s="213"/>
      <c r="Y7" s="213"/>
      <c r="Z7" s="213"/>
      <c r="AA7" s="213"/>
      <c r="AB7" s="214"/>
      <c r="AD7" s="36"/>
      <c r="AE7" s="36"/>
      <c r="AF7" s="36"/>
      <c r="AG7" s="36"/>
      <c r="AH7" s="36"/>
      <c r="AI7" s="36"/>
      <c r="AJ7" s="36"/>
      <c r="AK7" s="36" t="s">
        <v>28</v>
      </c>
    </row>
    <row r="8" spans="1:37" ht="18.75" thickBot="1" x14ac:dyDescent="0.3">
      <c r="A8" s="222" t="s">
        <v>55</v>
      </c>
      <c r="B8" s="223"/>
      <c r="C8" s="266">
        <f>IF(OR(W6=AD15,W6=AD16),12,12)</f>
        <v>12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243</v>
      </c>
      <c r="U8" s="248"/>
      <c r="V8" s="248"/>
      <c r="W8" s="237" t="s">
        <v>56</v>
      </c>
      <c r="X8" s="237"/>
      <c r="Y8" s="237"/>
      <c r="Z8" s="237"/>
      <c r="AA8" s="237"/>
      <c r="AB8" s="238"/>
      <c r="AD8" s="36"/>
      <c r="AE8" s="36"/>
      <c r="AF8" s="36"/>
      <c r="AG8" s="36"/>
      <c r="AH8" s="36"/>
      <c r="AI8" s="36"/>
      <c r="AJ8" s="36"/>
      <c r="AK8" s="36" t="s">
        <v>39</v>
      </c>
    </row>
    <row r="9" spans="1:37" ht="18.75" thickBot="1" x14ac:dyDescent="0.25">
      <c r="A9" s="242" t="s">
        <v>290</v>
      </c>
      <c r="B9" s="242"/>
      <c r="C9" s="242"/>
      <c r="D9" s="242"/>
      <c r="E9" s="242"/>
      <c r="F9" s="242"/>
      <c r="G9" s="242"/>
      <c r="H9" s="242"/>
      <c r="I9" s="242"/>
      <c r="J9" s="24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194" t="s">
        <v>62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47"/>
      <c r="AK10" s="36" t="s">
        <v>40</v>
      </c>
    </row>
    <row r="11" spans="1:37" s="48" customFormat="1" ht="22.5" customHeight="1" x14ac:dyDescent="0.2">
      <c r="A11" s="170" t="s">
        <v>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170" t="s">
        <v>5</v>
      </c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2"/>
      <c r="AD11" s="50"/>
      <c r="AE11" s="50"/>
      <c r="AF11" s="50"/>
      <c r="AG11" s="36"/>
      <c r="AH11" s="50"/>
      <c r="AI11" s="50"/>
      <c r="AJ11" s="50"/>
      <c r="AK11" s="50" t="s">
        <v>45</v>
      </c>
    </row>
    <row r="12" spans="1:37" s="101" customFormat="1" ht="15.75" customHeight="1" x14ac:dyDescent="0.2">
      <c r="A12" s="173" t="s">
        <v>13</v>
      </c>
      <c r="B12" s="153" t="s">
        <v>49</v>
      </c>
      <c r="C12" s="153" t="s">
        <v>10</v>
      </c>
      <c r="D12" s="153"/>
      <c r="E12" s="153"/>
      <c r="F12" s="153"/>
      <c r="G12" s="154" t="s">
        <v>230</v>
      </c>
      <c r="H12" s="153" t="s">
        <v>12</v>
      </c>
      <c r="I12" s="153"/>
      <c r="J12" s="153"/>
      <c r="K12" s="153"/>
      <c r="L12" s="153" t="s">
        <v>11</v>
      </c>
      <c r="M12" s="160"/>
      <c r="N12" s="173" t="s">
        <v>13</v>
      </c>
      <c r="O12" s="153" t="s">
        <v>49</v>
      </c>
      <c r="P12" s="153"/>
      <c r="Q12" s="153"/>
      <c r="R12" s="153"/>
      <c r="S12" s="153" t="s">
        <v>10</v>
      </c>
      <c r="T12" s="153"/>
      <c r="U12" s="153"/>
      <c r="V12" s="153"/>
      <c r="W12" s="154" t="s">
        <v>230</v>
      </c>
      <c r="X12" s="153" t="s">
        <v>12</v>
      </c>
      <c r="Y12" s="153"/>
      <c r="Z12" s="153"/>
      <c r="AA12" s="153" t="s">
        <v>11</v>
      </c>
      <c r="AB12" s="160"/>
      <c r="AD12" s="36"/>
      <c r="AE12" s="36"/>
      <c r="AF12" s="36"/>
      <c r="AG12" s="50"/>
      <c r="AH12" s="36"/>
      <c r="AI12" s="36"/>
      <c r="AJ12" s="36"/>
      <c r="AK12" s="36" t="s">
        <v>47</v>
      </c>
    </row>
    <row r="13" spans="1:37" s="101" customFormat="1" ht="18" x14ac:dyDescent="0.2">
      <c r="A13" s="174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91" t="s">
        <v>233</v>
      </c>
      <c r="M13" s="92" t="s">
        <v>232</v>
      </c>
      <c r="N13" s="174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91" t="s">
        <v>233</v>
      </c>
      <c r="AB13" s="92" t="s">
        <v>232</v>
      </c>
      <c r="AD13" s="105"/>
      <c r="AE13" s="72"/>
      <c r="AF13" s="72"/>
      <c r="AG13" s="36"/>
      <c r="AH13" s="72"/>
      <c r="AI13" s="36"/>
      <c r="AJ13" s="36"/>
      <c r="AK13" s="36" t="s">
        <v>41</v>
      </c>
    </row>
    <row r="14" spans="1:37" ht="20.25" customHeight="1" x14ac:dyDescent="0.25">
      <c r="A14" s="99">
        <v>1</v>
      </c>
      <c r="B14" s="56"/>
      <c r="C14" s="125"/>
      <c r="D14" s="125"/>
      <c r="E14" s="125"/>
      <c r="F14" s="125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26"/>
      <c r="T14" s="127"/>
      <c r="U14" s="127"/>
      <c r="V14" s="128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26</v>
      </c>
    </row>
    <row r="15" spans="1:37" ht="20.25" customHeight="1" x14ac:dyDescent="0.25">
      <c r="A15" s="99">
        <v>2</v>
      </c>
      <c r="B15" s="56"/>
      <c r="C15" s="125"/>
      <c r="D15" s="125"/>
      <c r="E15" s="125"/>
      <c r="F15" s="125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26"/>
      <c r="T15" s="127"/>
      <c r="U15" s="127"/>
      <c r="V15" s="128"/>
      <c r="W15" s="59"/>
      <c r="X15" s="269"/>
      <c r="Y15" s="269"/>
      <c r="Z15" s="269"/>
      <c r="AA15" s="96"/>
      <c r="AB15" s="104"/>
      <c r="AD15" s="36" t="s">
        <v>278</v>
      </c>
      <c r="AE15" s="36"/>
      <c r="AF15" s="36"/>
      <c r="AG15" s="72"/>
      <c r="AH15" s="36"/>
      <c r="AI15" s="36"/>
      <c r="AJ15" s="36"/>
      <c r="AK15" s="36" t="s">
        <v>29</v>
      </c>
    </row>
    <row r="16" spans="1:37" ht="20.25" customHeight="1" x14ac:dyDescent="0.25">
      <c r="A16" s="112">
        <v>3</v>
      </c>
      <c r="B16" s="56"/>
      <c r="C16" s="125"/>
      <c r="D16" s="125"/>
      <c r="E16" s="125"/>
      <c r="F16" s="125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26"/>
      <c r="T16" s="127"/>
      <c r="U16" s="127"/>
      <c r="V16" s="128"/>
      <c r="W16" s="59"/>
      <c r="X16" s="269"/>
      <c r="Y16" s="269"/>
      <c r="Z16" s="269"/>
      <c r="AA16" s="96"/>
      <c r="AB16" s="104"/>
      <c r="AD16" s="36" t="s">
        <v>279</v>
      </c>
      <c r="AE16" s="36"/>
      <c r="AF16" s="36"/>
      <c r="AG16" s="36"/>
      <c r="AH16" s="36"/>
      <c r="AI16" s="36"/>
      <c r="AJ16" s="36"/>
      <c r="AK16" s="36" t="s">
        <v>35</v>
      </c>
    </row>
    <row r="17" spans="1:37" ht="20.25" customHeight="1" x14ac:dyDescent="0.25">
      <c r="A17" s="112">
        <v>4</v>
      </c>
      <c r="B17" s="56"/>
      <c r="C17" s="125"/>
      <c r="D17" s="125"/>
      <c r="E17" s="125"/>
      <c r="F17" s="125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26"/>
      <c r="T17" s="127"/>
      <c r="U17" s="127"/>
      <c r="V17" s="128"/>
      <c r="W17" s="59"/>
      <c r="X17" s="269"/>
      <c r="Y17" s="269"/>
      <c r="Z17" s="269"/>
      <c r="AA17" s="96"/>
      <c r="AB17" s="104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25"/>
      <c r="D18" s="125"/>
      <c r="E18" s="125"/>
      <c r="F18" s="125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26"/>
      <c r="T18" s="127"/>
      <c r="U18" s="127"/>
      <c r="V18" s="128"/>
      <c r="W18" s="59"/>
      <c r="X18" s="269"/>
      <c r="Y18" s="269"/>
      <c r="Z18" s="269"/>
      <c r="AA18" s="96"/>
      <c r="AB18" s="104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25"/>
      <c r="D19" s="125"/>
      <c r="E19" s="125"/>
      <c r="F19" s="125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26"/>
      <c r="T19" s="127"/>
      <c r="U19" s="127"/>
      <c r="V19" s="128"/>
      <c r="W19" s="59"/>
      <c r="X19" s="269"/>
      <c r="Y19" s="269"/>
      <c r="Z19" s="269"/>
      <c r="AA19" s="96"/>
      <c r="AB19" s="104"/>
      <c r="AK19" s="36" t="s">
        <v>30</v>
      </c>
    </row>
    <row r="20" spans="1:37" ht="20.25" customHeight="1" x14ac:dyDescent="0.25">
      <c r="A20" s="112">
        <v>7</v>
      </c>
      <c r="B20" s="56"/>
      <c r="C20" s="125"/>
      <c r="D20" s="125"/>
      <c r="E20" s="125"/>
      <c r="F20" s="125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26"/>
      <c r="T20" s="127"/>
      <c r="U20" s="127"/>
      <c r="V20" s="128"/>
      <c r="W20" s="59"/>
      <c r="X20" s="269"/>
      <c r="Y20" s="269"/>
      <c r="Z20" s="269"/>
      <c r="AA20" s="96"/>
      <c r="AB20" s="104"/>
      <c r="AK20" s="36" t="s">
        <v>14</v>
      </c>
    </row>
    <row r="21" spans="1:37" ht="20.25" customHeight="1" x14ac:dyDescent="0.25">
      <c r="A21" s="112">
        <v>8</v>
      </c>
      <c r="B21" s="56"/>
      <c r="C21" s="125"/>
      <c r="D21" s="125"/>
      <c r="E21" s="125"/>
      <c r="F21" s="125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26"/>
      <c r="T21" s="127"/>
      <c r="U21" s="127"/>
      <c r="V21" s="128"/>
      <c r="W21" s="59"/>
      <c r="X21" s="269"/>
      <c r="Y21" s="269"/>
      <c r="Z21" s="269"/>
      <c r="AA21" s="108"/>
      <c r="AB21" s="113"/>
      <c r="AK21" s="36" t="s">
        <v>46</v>
      </c>
    </row>
    <row r="22" spans="1:37" ht="20.25" customHeight="1" x14ac:dyDescent="0.25">
      <c r="A22" s="112">
        <v>9</v>
      </c>
      <c r="B22" s="56"/>
      <c r="C22" s="125"/>
      <c r="D22" s="125"/>
      <c r="E22" s="125"/>
      <c r="F22" s="125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26"/>
      <c r="T22" s="127"/>
      <c r="U22" s="127"/>
      <c r="V22" s="128"/>
      <c r="W22" s="59"/>
      <c r="X22" s="269"/>
      <c r="Y22" s="269"/>
      <c r="Z22" s="269"/>
      <c r="AA22" s="108"/>
      <c r="AB22" s="113"/>
      <c r="AK22" s="36" t="s">
        <v>31</v>
      </c>
    </row>
    <row r="23" spans="1:37" ht="20.25" customHeight="1" x14ac:dyDescent="0.25">
      <c r="A23" s="112">
        <v>10</v>
      </c>
      <c r="B23" s="56"/>
      <c r="C23" s="125"/>
      <c r="D23" s="125"/>
      <c r="E23" s="125"/>
      <c r="F23" s="125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26"/>
      <c r="T23" s="127"/>
      <c r="U23" s="127"/>
      <c r="V23" s="128"/>
      <c r="W23" s="59"/>
      <c r="X23" s="269"/>
      <c r="Y23" s="269"/>
      <c r="Z23" s="269"/>
      <c r="AA23" s="108"/>
      <c r="AB23" s="113"/>
      <c r="AK23" s="36" t="s">
        <v>31</v>
      </c>
    </row>
    <row r="24" spans="1:37" ht="20.25" customHeight="1" x14ac:dyDescent="0.25">
      <c r="A24" s="112">
        <v>11</v>
      </c>
      <c r="B24" s="56"/>
      <c r="C24" s="125"/>
      <c r="D24" s="125"/>
      <c r="E24" s="125"/>
      <c r="F24" s="125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26"/>
      <c r="T24" s="127"/>
      <c r="U24" s="127"/>
      <c r="V24" s="128"/>
      <c r="W24" s="59"/>
      <c r="X24" s="269"/>
      <c r="Y24" s="269"/>
      <c r="Z24" s="269"/>
      <c r="AA24" s="108"/>
      <c r="AB24" s="113"/>
      <c r="AK24" s="36" t="s">
        <v>46</v>
      </c>
    </row>
    <row r="25" spans="1:37" ht="20.25" customHeight="1" x14ac:dyDescent="0.25">
      <c r="A25" s="112">
        <v>12</v>
      </c>
      <c r="B25" s="56"/>
      <c r="C25" s="125"/>
      <c r="D25" s="125"/>
      <c r="E25" s="125"/>
      <c r="F25" s="125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26"/>
      <c r="T25" s="127"/>
      <c r="U25" s="127"/>
      <c r="V25" s="128"/>
      <c r="W25" s="59"/>
      <c r="X25" s="269"/>
      <c r="Y25" s="269"/>
      <c r="Z25" s="269"/>
      <c r="AA25" s="108"/>
      <c r="AB25" s="113"/>
      <c r="AK25" s="36" t="s">
        <v>31</v>
      </c>
    </row>
    <row r="26" spans="1:37" ht="20.25" customHeight="1" x14ac:dyDescent="0.25">
      <c r="A26" s="112">
        <v>13</v>
      </c>
      <c r="B26" s="56"/>
      <c r="C26" s="125"/>
      <c r="D26" s="125"/>
      <c r="E26" s="125"/>
      <c r="F26" s="125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26"/>
      <c r="T26" s="127"/>
      <c r="U26" s="127"/>
      <c r="V26" s="128"/>
      <c r="W26" s="59"/>
      <c r="X26" s="269"/>
      <c r="Y26" s="269"/>
      <c r="Z26" s="269"/>
      <c r="AA26" s="96"/>
      <c r="AB26" s="104"/>
      <c r="AK26" s="36" t="s">
        <v>46</v>
      </c>
    </row>
    <row r="27" spans="1:37" ht="20.25" customHeight="1" x14ac:dyDescent="0.25">
      <c r="A27" s="112">
        <v>14</v>
      </c>
      <c r="B27" s="56"/>
      <c r="C27" s="125"/>
      <c r="D27" s="125"/>
      <c r="E27" s="125"/>
      <c r="F27" s="125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26"/>
      <c r="T27" s="127"/>
      <c r="U27" s="127"/>
      <c r="V27" s="128"/>
      <c r="W27" s="59"/>
      <c r="X27" s="269"/>
      <c r="Y27" s="269"/>
      <c r="Z27" s="269"/>
      <c r="AA27" s="96"/>
      <c r="AB27" s="104"/>
      <c r="AK27" s="36" t="s">
        <v>31</v>
      </c>
    </row>
    <row r="28" spans="1:37" ht="20.25" customHeight="1" x14ac:dyDescent="0.25">
      <c r="A28" s="112">
        <v>15</v>
      </c>
      <c r="B28" s="56"/>
      <c r="C28" s="125"/>
      <c r="D28" s="125"/>
      <c r="E28" s="125"/>
      <c r="F28" s="125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26"/>
      <c r="T28" s="127"/>
      <c r="U28" s="127"/>
      <c r="V28" s="128"/>
      <c r="W28" s="59"/>
      <c r="X28" s="269"/>
      <c r="Y28" s="269"/>
      <c r="Z28" s="269"/>
      <c r="AA28" s="96"/>
      <c r="AB28" s="104"/>
      <c r="AK28" s="36" t="s">
        <v>43</v>
      </c>
    </row>
    <row r="29" spans="1:37" s="48" customFormat="1" ht="27" customHeight="1" thickBot="1" x14ac:dyDescent="0.3">
      <c r="A29" s="188" t="s">
        <v>50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97">
        <f>SUM(L14:L28)</f>
        <v>0</v>
      </c>
      <c r="M29" s="98">
        <f>SUM(M14:M28)</f>
        <v>0</v>
      </c>
      <c r="N29" s="188" t="s">
        <v>50</v>
      </c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97">
        <f>SUM(AA14:AA28)</f>
        <v>0</v>
      </c>
      <c r="AB29" s="98">
        <f>SUM(AB14:AB28)</f>
        <v>0</v>
      </c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34</v>
      </c>
    </row>
    <row r="31" spans="1:37" s="48" customFormat="1" ht="21.75" customHeight="1" thickBot="1" x14ac:dyDescent="0.3">
      <c r="A31" s="194" t="s">
        <v>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215" t="s">
        <v>90</v>
      </c>
      <c r="AE31" s="215"/>
      <c r="AF31" s="101"/>
      <c r="AG31" s="101"/>
      <c r="AH31" s="101"/>
      <c r="AI31" s="215" t="s">
        <v>91</v>
      </c>
      <c r="AJ31" s="215"/>
      <c r="AK31" s="50" t="s">
        <v>44</v>
      </c>
    </row>
    <row r="32" spans="1:37" s="101" customFormat="1" ht="18" x14ac:dyDescent="0.2">
      <c r="A32" s="170" t="s">
        <v>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2"/>
      <c r="N32" s="170" t="s">
        <v>5</v>
      </c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D32" s="35" t="s">
        <v>9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32</v>
      </c>
    </row>
    <row r="33" spans="1:37" s="101" customFormat="1" ht="18" x14ac:dyDescent="0.2">
      <c r="A33" s="173" t="s">
        <v>13</v>
      </c>
      <c r="B33" s="153" t="s">
        <v>49</v>
      </c>
      <c r="C33" s="153" t="s">
        <v>276</v>
      </c>
      <c r="D33" s="153"/>
      <c r="E33" s="153"/>
      <c r="F33" s="153"/>
      <c r="G33" s="154" t="s">
        <v>230</v>
      </c>
      <c r="H33" s="153" t="s">
        <v>12</v>
      </c>
      <c r="I33" s="153"/>
      <c r="J33" s="153"/>
      <c r="K33" s="153"/>
      <c r="L33" s="153" t="s">
        <v>11</v>
      </c>
      <c r="M33" s="160"/>
      <c r="N33" s="173" t="s">
        <v>13</v>
      </c>
      <c r="O33" s="153" t="s">
        <v>49</v>
      </c>
      <c r="P33" s="153"/>
      <c r="Q33" s="153"/>
      <c r="R33" s="153"/>
      <c r="S33" s="153" t="s">
        <v>276</v>
      </c>
      <c r="T33" s="153"/>
      <c r="U33" s="153"/>
      <c r="V33" s="153"/>
      <c r="W33" s="154" t="s">
        <v>230</v>
      </c>
      <c r="X33" s="153" t="s">
        <v>12</v>
      </c>
      <c r="Y33" s="153"/>
      <c r="Z33" s="153"/>
      <c r="AA33" s="153" t="s">
        <v>11</v>
      </c>
      <c r="AB33" s="160"/>
      <c r="AD33" s="35" t="s">
        <v>68</v>
      </c>
      <c r="AE33" s="35">
        <f>IF(M29&lt;10,M29,10)</f>
        <v>0</v>
      </c>
      <c r="AF33" s="101" t="s">
        <v>260</v>
      </c>
      <c r="AG33" s="35">
        <f>IF(M29&lt;10,M29,10)</f>
        <v>0</v>
      </c>
      <c r="AH33" s="35"/>
      <c r="AI33" s="35"/>
      <c r="AJ33" s="35"/>
      <c r="AK33" s="36" t="s">
        <v>36</v>
      </c>
    </row>
    <row r="34" spans="1:37" s="101" customFormat="1" ht="18" x14ac:dyDescent="0.2">
      <c r="A34" s="17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91" t="s">
        <v>233</v>
      </c>
      <c r="M34" s="92" t="s">
        <v>232</v>
      </c>
      <c r="N34" s="174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91" t="s">
        <v>233</v>
      </c>
      <c r="AB34" s="92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101" customFormat="1" ht="20.25" customHeight="1" x14ac:dyDescent="0.25">
      <c r="A35" s="99">
        <v>1</v>
      </c>
      <c r="B35" s="56"/>
      <c r="C35" s="125"/>
      <c r="D35" s="125"/>
      <c r="E35" s="125"/>
      <c r="F35" s="125"/>
      <c r="G35" s="90"/>
      <c r="H35" s="125"/>
      <c r="I35" s="125"/>
      <c r="J35" s="125"/>
      <c r="K35" s="125"/>
      <c r="L35" s="90"/>
      <c r="M35" s="93"/>
      <c r="N35" s="99">
        <v>1</v>
      </c>
      <c r="O35" s="190"/>
      <c r="P35" s="191"/>
      <c r="Q35" s="191"/>
      <c r="R35" s="192"/>
      <c r="S35" s="126"/>
      <c r="T35" s="127"/>
      <c r="U35" s="127"/>
      <c r="V35" s="128"/>
      <c r="W35" s="90"/>
      <c r="X35" s="125"/>
      <c r="Y35" s="125"/>
      <c r="Z35" s="125"/>
      <c r="AA35" s="90"/>
      <c r="AB35" s="93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101" customFormat="1" ht="20.25" customHeight="1" x14ac:dyDescent="0.25">
      <c r="A36" s="99">
        <v>2</v>
      </c>
      <c r="B36" s="56"/>
      <c r="C36" s="125"/>
      <c r="D36" s="125"/>
      <c r="E36" s="125"/>
      <c r="F36" s="125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26"/>
      <c r="T36" s="127"/>
      <c r="U36" s="127"/>
      <c r="V36" s="128"/>
      <c r="W36" s="90"/>
      <c r="X36" s="125"/>
      <c r="Y36" s="125"/>
      <c r="Z36" s="125"/>
      <c r="AA36" s="90"/>
      <c r="AB36" s="93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101" customFormat="1" ht="20.25" customHeight="1" x14ac:dyDescent="0.25">
      <c r="A37" s="99">
        <v>3</v>
      </c>
      <c r="B37" s="56"/>
      <c r="C37" s="125"/>
      <c r="D37" s="125"/>
      <c r="E37" s="125"/>
      <c r="F37" s="125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26"/>
      <c r="T37" s="127"/>
      <c r="U37" s="127"/>
      <c r="V37" s="128"/>
      <c r="W37" s="90"/>
      <c r="X37" s="125"/>
      <c r="Y37" s="125"/>
      <c r="Z37" s="125"/>
      <c r="AA37" s="90"/>
      <c r="AB37" s="93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101" customFormat="1" ht="20.25" customHeight="1" x14ac:dyDescent="0.25">
      <c r="A38" s="99">
        <v>4</v>
      </c>
      <c r="B38" s="56"/>
      <c r="C38" s="125"/>
      <c r="D38" s="125"/>
      <c r="E38" s="125"/>
      <c r="F38" s="125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26"/>
      <c r="T38" s="127"/>
      <c r="U38" s="127"/>
      <c r="V38" s="128"/>
      <c r="W38" s="90"/>
      <c r="X38" s="125"/>
      <c r="Y38" s="125"/>
      <c r="Z38" s="125"/>
      <c r="AA38" s="90"/>
      <c r="AB38" s="93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99">
        <v>5</v>
      </c>
      <c r="B39" s="56"/>
      <c r="C39" s="125"/>
      <c r="D39" s="125"/>
      <c r="E39" s="125"/>
      <c r="F39" s="125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26"/>
      <c r="T39" s="127"/>
      <c r="U39" s="127"/>
      <c r="V39" s="128"/>
      <c r="W39" s="90"/>
      <c r="X39" s="125"/>
      <c r="Y39" s="125"/>
      <c r="Z39" s="125"/>
      <c r="AA39" s="90"/>
      <c r="AB39" s="93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99">
        <v>6</v>
      </c>
      <c r="B40" s="56"/>
      <c r="C40" s="125"/>
      <c r="D40" s="125"/>
      <c r="E40" s="125"/>
      <c r="F40" s="125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26"/>
      <c r="T40" s="127"/>
      <c r="U40" s="127"/>
      <c r="V40" s="128"/>
      <c r="W40" s="59"/>
      <c r="X40" s="125"/>
      <c r="Y40" s="125"/>
      <c r="Z40" s="125"/>
      <c r="AA40" s="96"/>
      <c r="AB40" s="104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99">
        <v>7</v>
      </c>
      <c r="B41" s="56"/>
      <c r="C41" s="125"/>
      <c r="D41" s="125"/>
      <c r="E41" s="125"/>
      <c r="F41" s="125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26"/>
      <c r="T41" s="127"/>
      <c r="U41" s="127"/>
      <c r="V41" s="128"/>
      <c r="W41" s="59"/>
      <c r="X41" s="125"/>
      <c r="Y41" s="125"/>
      <c r="Z41" s="125"/>
      <c r="AA41" s="96"/>
      <c r="AB41" s="104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99">
        <v>8</v>
      </c>
      <c r="B42" s="56"/>
      <c r="C42" s="125"/>
      <c r="D42" s="125"/>
      <c r="E42" s="125"/>
      <c r="F42" s="125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26"/>
      <c r="T42" s="127"/>
      <c r="U42" s="127"/>
      <c r="V42" s="128"/>
      <c r="W42" s="59"/>
      <c r="X42" s="125"/>
      <c r="Y42" s="125"/>
      <c r="Z42" s="125"/>
      <c r="AA42" s="96"/>
      <c r="AB42" s="104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99">
        <v>9</v>
      </c>
      <c r="B43" s="56"/>
      <c r="C43" s="125"/>
      <c r="D43" s="125"/>
      <c r="E43" s="125"/>
      <c r="F43" s="125"/>
      <c r="G43" s="59"/>
      <c r="H43" s="269"/>
      <c r="I43" s="269"/>
      <c r="J43" s="269"/>
      <c r="K43" s="269"/>
      <c r="L43" s="96"/>
      <c r="M43" s="93"/>
      <c r="N43" s="188" t="s">
        <v>50</v>
      </c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63">
        <f>SUM(AA35:AA42)</f>
        <v>0</v>
      </c>
      <c r="AB43" s="64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99">
        <v>10</v>
      </c>
      <c r="B44" s="56"/>
      <c r="C44" s="125"/>
      <c r="D44" s="125"/>
      <c r="E44" s="125"/>
      <c r="F44" s="125"/>
      <c r="G44" s="59"/>
      <c r="H44" s="269"/>
      <c r="I44" s="269"/>
      <c r="J44" s="269"/>
      <c r="K44" s="269"/>
      <c r="L44" s="96"/>
      <c r="M44" s="104"/>
      <c r="N44" s="170" t="s">
        <v>195</v>
      </c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2"/>
      <c r="AD44" s="35" t="s">
        <v>79</v>
      </c>
      <c r="AF44" s="35" t="s">
        <v>255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25"/>
      <c r="D45" s="125"/>
      <c r="E45" s="125"/>
      <c r="F45" s="125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26"/>
      <c r="T45" s="127"/>
      <c r="U45" s="127"/>
      <c r="V45" s="128"/>
      <c r="W45" s="59"/>
      <c r="X45" s="125"/>
      <c r="Y45" s="125"/>
      <c r="Z45" s="125"/>
      <c r="AA45" s="96"/>
      <c r="AB45" s="104"/>
      <c r="AD45" s="35" t="s">
        <v>80</v>
      </c>
      <c r="AF45" s="35" t="s">
        <v>256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25"/>
      <c r="D46" s="125"/>
      <c r="E46" s="125"/>
      <c r="F46" s="125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26"/>
      <c r="T46" s="127"/>
      <c r="U46" s="127"/>
      <c r="V46" s="128"/>
      <c r="W46" s="59"/>
      <c r="X46" s="125"/>
      <c r="Y46" s="125"/>
      <c r="Z46" s="125"/>
      <c r="AA46" s="96"/>
      <c r="AB46" s="104"/>
      <c r="AD46" s="35" t="s">
        <v>81</v>
      </c>
      <c r="AF46" s="35" t="s">
        <v>257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25"/>
      <c r="D47" s="125"/>
      <c r="E47" s="125"/>
      <c r="F47" s="125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26"/>
      <c r="T47" s="127"/>
      <c r="U47" s="127"/>
      <c r="V47" s="128"/>
      <c r="W47" s="59"/>
      <c r="X47" s="125"/>
      <c r="Y47" s="125"/>
      <c r="Z47" s="125"/>
      <c r="AA47" s="96"/>
      <c r="AB47" s="104"/>
      <c r="AD47" s="35" t="s">
        <v>82</v>
      </c>
      <c r="AF47" s="35" t="s">
        <v>258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25"/>
      <c r="D48" s="125"/>
      <c r="E48" s="125"/>
      <c r="F48" s="125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26"/>
      <c r="T48" s="127"/>
      <c r="U48" s="127"/>
      <c r="V48" s="128"/>
      <c r="W48" s="59"/>
      <c r="X48" s="125"/>
      <c r="Y48" s="125"/>
      <c r="Z48" s="125"/>
      <c r="AA48" s="96"/>
      <c r="AB48" s="104"/>
      <c r="AD48" s="35" t="s">
        <v>83</v>
      </c>
      <c r="AF48" s="35" t="s">
        <v>259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25"/>
      <c r="D49" s="125"/>
      <c r="E49" s="125"/>
      <c r="F49" s="125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26"/>
      <c r="T49" s="127"/>
      <c r="U49" s="127"/>
      <c r="V49" s="128"/>
      <c r="W49" s="59"/>
      <c r="X49" s="125"/>
      <c r="Y49" s="125"/>
      <c r="Z49" s="125"/>
      <c r="AA49" s="96"/>
      <c r="AB49" s="104"/>
    </row>
    <row r="50" spans="1:37" s="48" customFormat="1" ht="26.25" customHeight="1" thickBot="1" x14ac:dyDescent="0.3">
      <c r="A50" s="188" t="s">
        <v>50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97">
        <f>SUM(L35:L49)</f>
        <v>0</v>
      </c>
      <c r="M50" s="98">
        <f>SUM(M35:M49)</f>
        <v>0</v>
      </c>
      <c r="N50" s="188" t="s">
        <v>50</v>
      </c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208"/>
      <c r="C51" s="208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194" t="s">
        <v>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K52" s="50"/>
    </row>
    <row r="53" spans="1:37" ht="22.5" customHeight="1" x14ac:dyDescent="0.2">
      <c r="A53" s="170" t="s">
        <v>63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N53" s="170" t="s">
        <v>61</v>
      </c>
      <c r="O53" s="171"/>
      <c r="P53" s="171"/>
      <c r="Q53" s="171"/>
      <c r="R53" s="171"/>
      <c r="S53" s="171"/>
      <c r="T53" s="171"/>
      <c r="U53" s="171"/>
      <c r="V53" s="171"/>
      <c r="W53" s="171"/>
      <c r="X53" s="172"/>
      <c r="Y53" s="170" t="s">
        <v>194</v>
      </c>
      <c r="Z53" s="171"/>
      <c r="AA53" s="171"/>
      <c r="AB53" s="172"/>
    </row>
    <row r="54" spans="1:37" ht="19.5" customHeight="1" x14ac:dyDescent="0.2">
      <c r="A54" s="162"/>
      <c r="B54" s="163"/>
      <c r="C54" s="153" t="s">
        <v>53</v>
      </c>
      <c r="D54" s="153"/>
      <c r="E54" s="153"/>
      <c r="F54" s="153"/>
      <c r="G54" s="153" t="s">
        <v>54</v>
      </c>
      <c r="H54" s="153"/>
      <c r="I54" s="153"/>
      <c r="J54" s="153"/>
      <c r="K54" s="153" t="s">
        <v>6</v>
      </c>
      <c r="L54" s="153"/>
      <c r="M54" s="160"/>
      <c r="N54" s="162"/>
      <c r="O54" s="209"/>
      <c r="P54" s="209"/>
      <c r="Q54" s="163"/>
      <c r="R54" s="147" t="s">
        <v>53</v>
      </c>
      <c r="S54" s="145"/>
      <c r="T54" s="146"/>
      <c r="U54" s="147" t="s">
        <v>54</v>
      </c>
      <c r="V54" s="146"/>
      <c r="W54" s="153" t="s">
        <v>6</v>
      </c>
      <c r="X54" s="160"/>
      <c r="Y54" s="175" t="s">
        <v>224</v>
      </c>
      <c r="Z54" s="176"/>
      <c r="AA54" s="179" t="s">
        <v>244</v>
      </c>
      <c r="AB54" s="180"/>
    </row>
    <row r="55" spans="1:37" ht="19.5" customHeight="1" x14ac:dyDescent="0.2">
      <c r="A55" s="164"/>
      <c r="B55" s="165"/>
      <c r="C55" s="153" t="s">
        <v>233</v>
      </c>
      <c r="D55" s="153"/>
      <c r="E55" s="153" t="s">
        <v>232</v>
      </c>
      <c r="F55" s="153"/>
      <c r="G55" s="153" t="s">
        <v>233</v>
      </c>
      <c r="H55" s="153"/>
      <c r="I55" s="153" t="s">
        <v>232</v>
      </c>
      <c r="J55" s="153"/>
      <c r="K55" s="91" t="s">
        <v>233</v>
      </c>
      <c r="L55" s="153" t="s">
        <v>232</v>
      </c>
      <c r="M55" s="160"/>
      <c r="N55" s="164"/>
      <c r="O55" s="210"/>
      <c r="P55" s="210"/>
      <c r="Q55" s="165"/>
      <c r="R55" s="153" t="s">
        <v>233</v>
      </c>
      <c r="S55" s="153"/>
      <c r="T55" s="91" t="s">
        <v>232</v>
      </c>
      <c r="U55" s="91" t="s">
        <v>233</v>
      </c>
      <c r="V55" s="91" t="s">
        <v>232</v>
      </c>
      <c r="W55" s="91" t="s">
        <v>233</v>
      </c>
      <c r="X55" s="92" t="s">
        <v>232</v>
      </c>
      <c r="Y55" s="177"/>
      <c r="Z55" s="178"/>
      <c r="AA55" s="158"/>
      <c r="AB55" s="181"/>
    </row>
    <row r="56" spans="1:37" s="48" customFormat="1" ht="19.5" customHeight="1" x14ac:dyDescent="0.25">
      <c r="A56" s="201" t="s">
        <v>51</v>
      </c>
      <c r="B56" s="202"/>
      <c r="C56" s="152">
        <f>L29</f>
        <v>0</v>
      </c>
      <c r="D56" s="152"/>
      <c r="E56" s="152">
        <f>M29</f>
        <v>0</v>
      </c>
      <c r="F56" s="152"/>
      <c r="G56" s="152">
        <f>AA29</f>
        <v>0</v>
      </c>
      <c r="H56" s="152"/>
      <c r="I56" s="121">
        <f>AB29</f>
        <v>0</v>
      </c>
      <c r="J56" s="123"/>
      <c r="K56" s="90">
        <f>SUM(C56+G56)</f>
        <v>0</v>
      </c>
      <c r="L56" s="152">
        <f>I56+E56</f>
        <v>0</v>
      </c>
      <c r="M56" s="161"/>
      <c r="N56" s="201" t="s">
        <v>51</v>
      </c>
      <c r="O56" s="202"/>
      <c r="P56" s="202"/>
      <c r="Q56" s="202"/>
      <c r="R56" s="152">
        <f>L50</f>
        <v>0</v>
      </c>
      <c r="S56" s="15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236">
        <f>AA50+AB50</f>
        <v>0</v>
      </c>
      <c r="Z56" s="234"/>
      <c r="AA56" s="234"/>
      <c r="AB56" s="235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201" t="s">
        <v>55</v>
      </c>
      <c r="B57" s="202"/>
      <c r="C57" s="152">
        <f>IF(C56+E56&lt;=C8,C56+E56,C8)</f>
        <v>0</v>
      </c>
      <c r="D57" s="152"/>
      <c r="E57" s="152"/>
      <c r="F57" s="152"/>
      <c r="G57" s="152">
        <f>MIN(G56+I56,IF(C8-C57-R57&lt;=C8,C8-C57-R57,0))</f>
        <v>0</v>
      </c>
      <c r="H57" s="152"/>
      <c r="I57" s="152"/>
      <c r="J57" s="152"/>
      <c r="K57" s="152">
        <f>SUM(C57:J57)</f>
        <v>0</v>
      </c>
      <c r="L57" s="152"/>
      <c r="M57" s="161"/>
      <c r="N57" s="201" t="s">
        <v>55</v>
      </c>
      <c r="O57" s="202"/>
      <c r="P57" s="202"/>
      <c r="Q57" s="202"/>
      <c r="R57" s="152">
        <f>MIN(R56+T56,IF($C$8-C57&lt;=C8,C8-C57,0))</f>
        <v>0</v>
      </c>
      <c r="S57" s="152"/>
      <c r="T57" s="152"/>
      <c r="U57" s="152">
        <f>MIN(V56+U56,IF(C8-C57-R57-G57&lt;=C8,C8-C57-R57-G57,0))</f>
        <v>0</v>
      </c>
      <c r="V57" s="152"/>
      <c r="W57" s="152">
        <f>SUM(R57:U57)</f>
        <v>0</v>
      </c>
      <c r="X57" s="161"/>
      <c r="Y57" s="236">
        <f>MIN(Y56,IF(C8-C57-R57-G57-U57&lt;=C8,C8-C57-R57-G57-U57,0))</f>
        <v>0</v>
      </c>
      <c r="Z57" s="234"/>
      <c r="AA57" s="234"/>
      <c r="AB57" s="235"/>
      <c r="AD57" s="48" t="s">
        <v>197</v>
      </c>
      <c r="AE57" s="48">
        <f>C8</f>
        <v>12</v>
      </c>
      <c r="AK57" s="50"/>
    </row>
    <row r="58" spans="1:37" s="48" customFormat="1" ht="21" customHeight="1" x14ac:dyDescent="0.25">
      <c r="A58" s="201" t="s">
        <v>52</v>
      </c>
      <c r="B58" s="202"/>
      <c r="C58" s="152">
        <f>MIN(10,(IF(C56+E56-(IF(M29&gt;10,10,M29))-C57&lt;=10,(L29+IF(M29&gt;10,10,M29)-C57),10)))</f>
        <v>0</v>
      </c>
      <c r="D58" s="152"/>
      <c r="E58" s="152"/>
      <c r="F58" s="152"/>
      <c r="G58" s="152">
        <f>MIN(10-C58-R58,(MAX(0,(G56+I56-G57-(IF(E74&gt;=10,AB29,IF(AB29&gt;=10-E74,AB29-(10-E74),0)))))))</f>
        <v>0</v>
      </c>
      <c r="H58" s="152"/>
      <c r="I58" s="152"/>
      <c r="J58" s="152"/>
      <c r="K58" s="152">
        <f>SUM(C58:J58)</f>
        <v>0</v>
      </c>
      <c r="L58" s="152"/>
      <c r="M58" s="161"/>
      <c r="N58" s="201" t="s">
        <v>52</v>
      </c>
      <c r="O58" s="202"/>
      <c r="P58" s="202"/>
      <c r="Q58" s="202"/>
      <c r="R58" s="152">
        <f>MIN(10-C58,(IF(R56+T56-R57-(IF(M29&gt;=10,M50,IF(M29+M50&lt;10,0,M29+M50-10)))&gt;10,10-C58,(R56+T56-R57-(IF(M29&gt;=10,M50,(IF(M29+M50&lt;10,0,M29+M50-10))))))))</f>
        <v>0</v>
      </c>
      <c r="S58" s="152"/>
      <c r="T58" s="152"/>
      <c r="U58" s="152">
        <f ca="1">MIN(10-C58-R58-G58,(MAX(0,(V56+U56-U57-(IF(E74+P64&gt;=10,AB43,IF(AB43&gt;=(10-E74),AB43-(10-E74-P64),0)))))))</f>
        <v>0</v>
      </c>
      <c r="V58" s="152"/>
      <c r="W58" s="152">
        <f ca="1">R58+U58</f>
        <v>0</v>
      </c>
      <c r="X58" s="161"/>
      <c r="Y58" s="236">
        <f ca="1">MAX(0,MIN(10-K58-W58,(MAX(0,(Y56-Y57-(IF(M29+M50+AB29+AB43&gt;=10,AB50,IF(AB50&gt;10-M29-M50-AB29-AB43,AB50-(10-M29-M50-AB29-AB43),0))))))))</f>
        <v>0</v>
      </c>
      <c r="Z58" s="234"/>
      <c r="AA58" s="234"/>
      <c r="AB58" s="235"/>
      <c r="AD58" s="48" t="s">
        <v>68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200</v>
      </c>
    </row>
    <row r="59" spans="1:37" ht="9.75" customHeight="1" thickBot="1" x14ac:dyDescent="0.3">
      <c r="A59" s="67"/>
      <c r="B59" s="155"/>
      <c r="C59" s="155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194" t="s">
        <v>58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6"/>
      <c r="AD60" s="48" t="s">
        <v>66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202</v>
      </c>
    </row>
    <row r="61" spans="1:37" s="48" customFormat="1" ht="21.75" customHeight="1" x14ac:dyDescent="0.2">
      <c r="A61" s="170" t="s">
        <v>4</v>
      </c>
      <c r="B61" s="171"/>
      <c r="C61" s="171"/>
      <c r="D61" s="171"/>
      <c r="E61" s="171"/>
      <c r="F61" s="171"/>
      <c r="G61" s="172"/>
      <c r="H61" s="170" t="s">
        <v>5</v>
      </c>
      <c r="I61" s="171"/>
      <c r="J61" s="171"/>
      <c r="K61" s="171"/>
      <c r="L61" s="171"/>
      <c r="M61" s="171"/>
      <c r="N61" s="171"/>
      <c r="O61" s="171"/>
      <c r="P61" s="171"/>
      <c r="Q61" s="171"/>
      <c r="R61" s="172"/>
      <c r="S61" s="170" t="s">
        <v>194</v>
      </c>
      <c r="T61" s="197"/>
      <c r="U61" s="197"/>
      <c r="V61" s="171"/>
      <c r="W61" s="171"/>
      <c r="X61" s="171"/>
      <c r="Y61" s="171"/>
      <c r="Z61" s="171"/>
      <c r="AA61" s="171"/>
      <c r="AB61" s="172"/>
      <c r="AD61" s="48" t="s">
        <v>67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203</v>
      </c>
    </row>
    <row r="62" spans="1:37" ht="21" customHeight="1" x14ac:dyDescent="0.2">
      <c r="A62" s="206" t="s">
        <v>13</v>
      </c>
      <c r="B62" s="156" t="s">
        <v>49</v>
      </c>
      <c r="C62" s="157"/>
      <c r="D62" s="154" t="s">
        <v>261</v>
      </c>
      <c r="E62" s="154"/>
      <c r="F62" s="179" t="s">
        <v>59</v>
      </c>
      <c r="G62" s="203"/>
      <c r="H62" s="206" t="s">
        <v>13</v>
      </c>
      <c r="I62" s="156" t="s">
        <v>49</v>
      </c>
      <c r="J62" s="157"/>
      <c r="K62" s="157"/>
      <c r="L62" s="157"/>
      <c r="M62" s="157"/>
      <c r="N62" s="157"/>
      <c r="O62" s="154" t="s">
        <v>261</v>
      </c>
      <c r="P62" s="154"/>
      <c r="Q62" s="154" t="s">
        <v>59</v>
      </c>
      <c r="R62" s="160"/>
      <c r="S62" s="173" t="s">
        <v>13</v>
      </c>
      <c r="T62" s="156" t="s">
        <v>49</v>
      </c>
      <c r="U62" s="157"/>
      <c r="V62" s="157"/>
      <c r="W62" s="157"/>
      <c r="X62" s="176"/>
      <c r="Y62" s="154" t="s">
        <v>231</v>
      </c>
      <c r="Z62" s="154" t="s">
        <v>59</v>
      </c>
      <c r="AA62" s="153"/>
      <c r="AB62" s="160"/>
      <c r="AD62" s="35" t="s">
        <v>65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204</v>
      </c>
    </row>
    <row r="63" spans="1:37" ht="19.5" customHeight="1" x14ac:dyDescent="0.2">
      <c r="A63" s="207"/>
      <c r="B63" s="158"/>
      <c r="C63" s="159"/>
      <c r="D63" s="94" t="s">
        <v>233</v>
      </c>
      <c r="E63" s="94" t="s">
        <v>232</v>
      </c>
      <c r="F63" s="204"/>
      <c r="G63" s="205"/>
      <c r="H63" s="207"/>
      <c r="I63" s="158"/>
      <c r="J63" s="159"/>
      <c r="K63" s="159"/>
      <c r="L63" s="159"/>
      <c r="M63" s="159"/>
      <c r="N63" s="159"/>
      <c r="O63" s="94" t="s">
        <v>233</v>
      </c>
      <c r="P63" s="94" t="s">
        <v>232</v>
      </c>
      <c r="Q63" s="153"/>
      <c r="R63" s="160"/>
      <c r="S63" s="174"/>
      <c r="T63" s="158"/>
      <c r="U63" s="159"/>
      <c r="V63" s="159"/>
      <c r="W63" s="159"/>
      <c r="X63" s="178"/>
      <c r="Y63" s="153"/>
      <c r="Z63" s="153"/>
      <c r="AA63" s="153"/>
      <c r="AB63" s="160"/>
      <c r="AD63" s="35" t="s">
        <v>84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198"/>
      <c r="C64" s="200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198"/>
      <c r="J64" s="199"/>
      <c r="K64" s="199"/>
      <c r="L64" s="199"/>
      <c r="M64" s="199"/>
      <c r="N64" s="200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26"/>
      <c r="U64" s="127"/>
      <c r="V64" s="127"/>
      <c r="W64" s="127"/>
      <c r="X64" s="128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186">
        <f ca="1">IF($F$74+$Q$74&gt;=10,0,MAX(0,MIN(10-$F$74-$Q$74,Z64)))</f>
        <v>0</v>
      </c>
      <c r="AB64" s="270"/>
      <c r="AD64" s="35" t="s">
        <v>85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26"/>
      <c r="C65" s="128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26"/>
      <c r="J65" s="127"/>
      <c r="K65" s="127"/>
      <c r="L65" s="127"/>
      <c r="M65" s="127"/>
      <c r="N65" s="128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182"/>
      <c r="U65" s="183"/>
      <c r="V65" s="183"/>
      <c r="W65" s="183"/>
      <c r="X65" s="184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186">
        <f ca="1">IF($F$74+$Q$74&gt;=10,0,MAX(0,MIN(10-$F$74-$Q$74-AA64,Z65)))</f>
        <v>0</v>
      </c>
      <c r="AB65" s="270"/>
      <c r="AD65" s="35" t="s">
        <v>86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26"/>
      <c r="C66" s="128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26"/>
      <c r="J66" s="127"/>
      <c r="K66" s="127"/>
      <c r="L66" s="127"/>
      <c r="M66" s="127"/>
      <c r="N66" s="128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182"/>
      <c r="U66" s="183"/>
      <c r="V66" s="183"/>
      <c r="W66" s="183"/>
      <c r="X66" s="184"/>
      <c r="Y66" s="96">
        <f ca="1">SUMIF($O$45:$R$49,T66,$AA$45:$AA$49)+SUMIF($O$45:$R$49,T66,$AB$45:$AB$49)</f>
        <v>0</v>
      </c>
      <c r="Z66" s="77">
        <f t="shared" ca="1" si="1"/>
        <v>0</v>
      </c>
      <c r="AA66" s="186">
        <f ca="1">IF($F$74+$Q$74&gt;=10,0,MAX(0,MIN(10-$F$74-$Q$74-SUM($AA$64:AA65),Z66)))</f>
        <v>0</v>
      </c>
      <c r="AB66" s="270"/>
      <c r="AD66" s="35" t="s">
        <v>87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26"/>
      <c r="C67" s="128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26"/>
      <c r="J67" s="127"/>
      <c r="K67" s="127"/>
      <c r="L67" s="127"/>
      <c r="M67" s="127"/>
      <c r="N67" s="128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185"/>
      <c r="U67" s="186"/>
      <c r="V67" s="186"/>
      <c r="W67" s="186"/>
      <c r="X67" s="187"/>
      <c r="Y67" s="96">
        <f t="shared" ca="1" si="0"/>
        <v>0</v>
      </c>
      <c r="Z67" s="77">
        <f t="shared" ca="1" si="1"/>
        <v>0</v>
      </c>
      <c r="AA67" s="186">
        <f ca="1">IF($F$74+$Q$74&gt;=10,0,MAX(0,MIN(10-$F$74-$Q$74-SUM($AA$64:AA66),Z67)))</f>
        <v>0</v>
      </c>
      <c r="AB67" s="270"/>
      <c r="AD67" s="35" t="s">
        <v>88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1"/>
      <c r="C68" s="123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26"/>
      <c r="J68" s="127"/>
      <c r="K68" s="127"/>
      <c r="L68" s="127"/>
      <c r="M68" s="127"/>
      <c r="N68" s="128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185"/>
      <c r="U68" s="186"/>
      <c r="V68" s="186"/>
      <c r="W68" s="186"/>
      <c r="X68" s="187"/>
      <c r="Y68" s="96">
        <f t="shared" ca="1" si="0"/>
        <v>0</v>
      </c>
      <c r="Z68" s="77">
        <f t="shared" ca="1" si="1"/>
        <v>0</v>
      </c>
      <c r="AA68" s="186">
        <f ca="1">IF($F$74+$Q$74&gt;=10,0,MAX(0,MIN(10-$F$74-$Q$74-SUM($AA$64:AA67),Z68)))</f>
        <v>0</v>
      </c>
      <c r="AB68" s="270"/>
      <c r="AD68" s="35" t="s">
        <v>89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1"/>
      <c r="C69" s="123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26"/>
      <c r="J69" s="127"/>
      <c r="K69" s="127"/>
      <c r="L69" s="127"/>
      <c r="M69" s="127"/>
      <c r="N69" s="128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185"/>
      <c r="U69" s="186"/>
      <c r="V69" s="186"/>
      <c r="W69" s="186"/>
      <c r="X69" s="187"/>
      <c r="Y69" s="96">
        <f t="shared" ca="1" si="0"/>
        <v>0</v>
      </c>
      <c r="Z69" s="77">
        <f t="shared" ca="1" si="1"/>
        <v>0</v>
      </c>
      <c r="AA69" s="186">
        <f ca="1">IF($F$74+$Q$74&gt;=10,0,MAX(0,MIN(10-$F$74-$Q$74-SUM($AA$64:AA68),Z69)))</f>
        <v>0</v>
      </c>
      <c r="AB69" s="270"/>
      <c r="AJ69" s="80"/>
    </row>
    <row r="70" spans="1:37" ht="20.25" customHeight="1" x14ac:dyDescent="0.25">
      <c r="A70" s="99">
        <v>7</v>
      </c>
      <c r="B70" s="121"/>
      <c r="C70" s="123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1"/>
      <c r="J70" s="122"/>
      <c r="K70" s="122"/>
      <c r="L70" s="122"/>
      <c r="M70" s="122"/>
      <c r="N70" s="123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185"/>
      <c r="U70" s="186"/>
      <c r="V70" s="186"/>
      <c r="W70" s="186"/>
      <c r="X70" s="187"/>
      <c r="Y70" s="96">
        <f t="shared" ca="1" si="0"/>
        <v>0</v>
      </c>
      <c r="Z70" s="77">
        <f t="shared" ca="1" si="1"/>
        <v>0</v>
      </c>
      <c r="AA70" s="186">
        <f ca="1">IF($F$74+$Q$74&gt;=10,0,MAX(0,MIN(10-$F$74-$Q$74-SUM($AA$64:AA69),Z70)))</f>
        <v>0</v>
      </c>
      <c r="AB70" s="270"/>
      <c r="AJ70" s="80"/>
    </row>
    <row r="71" spans="1:37" ht="20.25" customHeight="1" x14ac:dyDescent="0.25">
      <c r="A71" s="99">
        <v>8</v>
      </c>
      <c r="B71" s="121"/>
      <c r="C71" s="123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1"/>
      <c r="J71" s="122"/>
      <c r="K71" s="122"/>
      <c r="L71" s="122"/>
      <c r="M71" s="122"/>
      <c r="N71" s="123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185"/>
      <c r="U71" s="186"/>
      <c r="V71" s="186"/>
      <c r="W71" s="186"/>
      <c r="X71" s="187"/>
      <c r="Y71" s="96">
        <f t="shared" ca="1" si="0"/>
        <v>0</v>
      </c>
      <c r="Z71" s="77">
        <f t="shared" ca="1" si="1"/>
        <v>0</v>
      </c>
      <c r="AA71" s="186">
        <f ca="1">IF($F$74+$Q$74&gt;=10,0,MAX(0,MIN(10-$F$74-$Q$74-SUM($AA$64:AA70),Z71)))</f>
        <v>0</v>
      </c>
      <c r="AB71" s="270"/>
      <c r="AD71" s="81"/>
      <c r="AJ71" s="80"/>
    </row>
    <row r="72" spans="1:37" ht="20.25" customHeight="1" x14ac:dyDescent="0.25">
      <c r="A72" s="99">
        <v>9</v>
      </c>
      <c r="B72" s="121"/>
      <c r="C72" s="123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1"/>
      <c r="J72" s="122"/>
      <c r="K72" s="122"/>
      <c r="L72" s="122"/>
      <c r="M72" s="122"/>
      <c r="N72" s="123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185"/>
      <c r="U72" s="186"/>
      <c r="V72" s="186"/>
      <c r="W72" s="186"/>
      <c r="X72" s="187"/>
      <c r="Y72" s="96">
        <f t="shared" ca="1" si="0"/>
        <v>0</v>
      </c>
      <c r="Z72" s="77">
        <f t="shared" ca="1" si="1"/>
        <v>0</v>
      </c>
      <c r="AA72" s="186">
        <f ca="1">IF($F$74+$Q$74&gt;=10,0,MAX(0,MIN(10-$F$74-$Q$74-SUM($AA$64:AA71),Z72)))</f>
        <v>0</v>
      </c>
      <c r="AB72" s="270"/>
      <c r="AJ72" s="36"/>
    </row>
    <row r="73" spans="1:37" s="48" customFormat="1" ht="20.25" customHeight="1" x14ac:dyDescent="0.25">
      <c r="A73" s="99">
        <v>10</v>
      </c>
      <c r="B73" s="121"/>
      <c r="C73" s="123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1"/>
      <c r="J73" s="122"/>
      <c r="K73" s="122"/>
      <c r="L73" s="122"/>
      <c r="M73" s="122"/>
      <c r="N73" s="123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185"/>
      <c r="U73" s="186"/>
      <c r="V73" s="186"/>
      <c r="W73" s="186"/>
      <c r="X73" s="187"/>
      <c r="Y73" s="96">
        <f t="shared" ca="1" si="0"/>
        <v>0</v>
      </c>
      <c r="Z73" s="77">
        <f t="shared" ca="1" si="1"/>
        <v>0</v>
      </c>
      <c r="AA73" s="186">
        <f ca="1">IF($F$74+$Q$74&gt;=10,0,MAX(0,MIN(10-$F$74-$Q$74-SUM($AA$64:AA72),Z73)))</f>
        <v>0</v>
      </c>
      <c r="AB73" s="270"/>
      <c r="AJ73" s="50"/>
      <c r="AK73" s="50"/>
    </row>
    <row r="74" spans="1:37" ht="26.25" customHeight="1" thickBot="1" x14ac:dyDescent="0.25">
      <c r="A74" s="188" t="s">
        <v>6</v>
      </c>
      <c r="B74" s="189"/>
      <c r="C74" s="189"/>
      <c r="D74" s="97">
        <f>SUM(D64:D73)</f>
        <v>0</v>
      </c>
      <c r="E74" s="97">
        <f>SUM(E64:E73)</f>
        <v>0</v>
      </c>
      <c r="F74" s="189">
        <f>SUM(G64:G73)</f>
        <v>0</v>
      </c>
      <c r="G74" s="193"/>
      <c r="H74" s="149" t="s">
        <v>6</v>
      </c>
      <c r="I74" s="150"/>
      <c r="J74" s="150"/>
      <c r="K74" s="150"/>
      <c r="L74" s="150"/>
      <c r="M74" s="150"/>
      <c r="N74" s="151"/>
      <c r="O74" s="97">
        <f ca="1">SUM(O64:O73)</f>
        <v>0</v>
      </c>
      <c r="P74" s="97">
        <f ca="1">SUM(P64:P73)</f>
        <v>0</v>
      </c>
      <c r="Q74" s="189">
        <f ca="1">SUM(R64:R73)</f>
        <v>0</v>
      </c>
      <c r="R74" s="193"/>
      <c r="S74" s="188" t="s">
        <v>6</v>
      </c>
      <c r="T74" s="151"/>
      <c r="U74" s="151"/>
      <c r="V74" s="189"/>
      <c r="W74" s="189"/>
      <c r="X74" s="189"/>
      <c r="Y74" s="97">
        <f ca="1">SUM(Y64:Y73)</f>
        <v>0</v>
      </c>
      <c r="Z74" s="189">
        <f ca="1">SUM(AA64:AA73)</f>
        <v>0</v>
      </c>
      <c r="AA74" s="189"/>
      <c r="AB74" s="193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226" t="s">
        <v>4</v>
      </c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</row>
    <row r="78" spans="1:37" s="84" customFormat="1" ht="18" x14ac:dyDescent="0.2">
      <c r="A78" s="230" t="s">
        <v>93</v>
      </c>
      <c r="B78" s="137"/>
      <c r="C78" s="147" t="s">
        <v>94</v>
      </c>
      <c r="D78" s="145"/>
      <c r="E78" s="145"/>
      <c r="F78" s="146"/>
      <c r="G78" s="147" t="s">
        <v>95</v>
      </c>
      <c r="H78" s="145"/>
      <c r="I78" s="145"/>
      <c r="J78" s="146"/>
      <c r="K78" s="147" t="s">
        <v>96</v>
      </c>
      <c r="L78" s="145"/>
      <c r="M78" s="145"/>
      <c r="N78" s="145"/>
      <c r="O78" s="145"/>
      <c r="P78" s="145" t="s">
        <v>97</v>
      </c>
      <c r="Q78" s="145"/>
      <c r="R78" s="145"/>
      <c r="S78" s="145"/>
      <c r="T78" s="145" t="s">
        <v>98</v>
      </c>
      <c r="U78" s="145"/>
      <c r="V78" s="145"/>
      <c r="W78" s="145" t="s">
        <v>99</v>
      </c>
      <c r="X78" s="145"/>
      <c r="Y78" s="146"/>
      <c r="Z78" s="147" t="s">
        <v>100</v>
      </c>
      <c r="AA78" s="145"/>
      <c r="AB78" s="148"/>
    </row>
    <row r="79" spans="1:37" s="86" customFormat="1" ht="29.25" customHeight="1" x14ac:dyDescent="0.25">
      <c r="A79" s="241" t="s">
        <v>268</v>
      </c>
      <c r="B79" s="129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</row>
    <row r="80" spans="1:37" s="86" customFormat="1" ht="29.25" customHeight="1" x14ac:dyDescent="0.25">
      <c r="A80" s="241" t="s">
        <v>101</v>
      </c>
      <c r="B80" s="129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</row>
    <row r="81" spans="1:28" s="86" customFormat="1" ht="29.25" customHeight="1" x14ac:dyDescent="0.25">
      <c r="A81" s="241" t="s">
        <v>102</v>
      </c>
      <c r="B81" s="129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</row>
    <row r="82" spans="1:28" s="86" customFormat="1" ht="29.25" customHeight="1" x14ac:dyDescent="0.25">
      <c r="A82" s="224" t="s">
        <v>103</v>
      </c>
      <c r="B82" s="129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</row>
    <row r="83" spans="1:28" s="86" customFormat="1" ht="29.25" customHeight="1" x14ac:dyDescent="0.25">
      <c r="A83" s="224" t="s">
        <v>104</v>
      </c>
      <c r="B83" s="129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</row>
    <row r="84" spans="1:28" s="86" customFormat="1" ht="29.25" customHeight="1" x14ac:dyDescent="0.25">
      <c r="A84" s="224" t="s">
        <v>105</v>
      </c>
      <c r="B84" s="129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</row>
    <row r="85" spans="1:28" s="86" customFormat="1" ht="29.25" customHeight="1" x14ac:dyDescent="0.25">
      <c r="A85" s="224" t="s">
        <v>106</v>
      </c>
      <c r="B85" s="129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</row>
    <row r="86" spans="1:28" s="86" customFormat="1" ht="29.25" customHeight="1" x14ac:dyDescent="0.25">
      <c r="A86" s="224" t="s">
        <v>107</v>
      </c>
      <c r="B86" s="129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</row>
    <row r="87" spans="1:28" s="86" customFormat="1" ht="29.25" customHeight="1" x14ac:dyDescent="0.25">
      <c r="A87" s="243" t="s">
        <v>108</v>
      </c>
      <c r="B87" s="244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</row>
    <row r="88" spans="1:28" s="86" customFormat="1" ht="29.25" customHeight="1" thickBot="1" x14ac:dyDescent="0.3">
      <c r="A88" s="239" t="s">
        <v>289</v>
      </c>
      <c r="B88" s="132"/>
      <c r="C88" s="141"/>
      <c r="D88" s="142"/>
      <c r="E88" s="142"/>
      <c r="F88" s="143"/>
      <c r="G88" s="141"/>
      <c r="H88" s="142"/>
      <c r="I88" s="142"/>
      <c r="J88" s="143"/>
      <c r="K88" s="141"/>
      <c r="L88" s="142"/>
      <c r="M88" s="142"/>
      <c r="N88" s="142"/>
      <c r="O88" s="143"/>
      <c r="P88" s="141"/>
      <c r="Q88" s="142"/>
      <c r="R88" s="142"/>
      <c r="S88" s="143"/>
      <c r="T88" s="141"/>
      <c r="U88" s="142"/>
      <c r="V88" s="143"/>
      <c r="W88" s="141"/>
      <c r="X88" s="142"/>
      <c r="Y88" s="143"/>
      <c r="Z88" s="141"/>
      <c r="AA88" s="142"/>
      <c r="AB88" s="144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226" t="s">
        <v>5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31"/>
    </row>
    <row r="91" spans="1:28" s="84" customFormat="1" ht="18" x14ac:dyDescent="0.2">
      <c r="A91" s="230" t="s">
        <v>93</v>
      </c>
      <c r="B91" s="232"/>
      <c r="C91" s="147" t="s">
        <v>94</v>
      </c>
      <c r="D91" s="145"/>
      <c r="E91" s="145"/>
      <c r="F91" s="146"/>
      <c r="G91" s="147" t="s">
        <v>95</v>
      </c>
      <c r="H91" s="145"/>
      <c r="I91" s="145"/>
      <c r="J91" s="146"/>
      <c r="K91" s="147" t="s">
        <v>96</v>
      </c>
      <c r="L91" s="145"/>
      <c r="M91" s="145"/>
      <c r="N91" s="145"/>
      <c r="O91" s="145"/>
      <c r="P91" s="145" t="s">
        <v>97</v>
      </c>
      <c r="Q91" s="145"/>
      <c r="R91" s="145"/>
      <c r="S91" s="145"/>
      <c r="T91" s="145" t="s">
        <v>98</v>
      </c>
      <c r="U91" s="145"/>
      <c r="V91" s="145"/>
      <c r="W91" s="145" t="s">
        <v>99</v>
      </c>
      <c r="X91" s="145"/>
      <c r="Y91" s="146"/>
      <c r="Z91" s="147" t="s">
        <v>100</v>
      </c>
      <c r="AA91" s="145"/>
      <c r="AB91" s="148"/>
    </row>
    <row r="92" spans="1:28" s="86" customFormat="1" ht="29.25" customHeight="1" x14ac:dyDescent="0.25">
      <c r="A92" s="224" t="s">
        <v>176</v>
      </c>
      <c r="B92" s="225"/>
      <c r="C92" s="121"/>
      <c r="D92" s="122"/>
      <c r="E92" s="122"/>
      <c r="F92" s="123"/>
      <c r="G92" s="121"/>
      <c r="H92" s="122"/>
      <c r="I92" s="122"/>
      <c r="J92" s="123"/>
      <c r="K92" s="121"/>
      <c r="L92" s="122"/>
      <c r="M92" s="122"/>
      <c r="N92" s="122"/>
      <c r="O92" s="123"/>
      <c r="P92" s="121"/>
      <c r="Q92" s="122"/>
      <c r="R92" s="122"/>
      <c r="S92" s="123"/>
      <c r="T92" s="121"/>
      <c r="U92" s="122"/>
      <c r="V92" s="123"/>
      <c r="W92" s="121"/>
      <c r="X92" s="122"/>
      <c r="Y92" s="123"/>
      <c r="Z92" s="121"/>
      <c r="AA92" s="122"/>
      <c r="AB92" s="124"/>
    </row>
    <row r="93" spans="1:28" s="86" customFormat="1" ht="29.25" customHeight="1" x14ac:dyDescent="0.25">
      <c r="A93" s="224" t="s">
        <v>105</v>
      </c>
      <c r="B93" s="225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</row>
    <row r="94" spans="1:28" s="86" customFormat="1" ht="29.25" customHeight="1" x14ac:dyDescent="0.25">
      <c r="A94" s="224" t="s">
        <v>106</v>
      </c>
      <c r="B94" s="225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</row>
    <row r="95" spans="1:28" s="86" customFormat="1" ht="29.25" customHeight="1" x14ac:dyDescent="0.25">
      <c r="A95" s="224" t="s">
        <v>107</v>
      </c>
      <c r="B95" s="225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</row>
    <row r="96" spans="1:28" s="86" customFormat="1" ht="29.25" customHeight="1" x14ac:dyDescent="0.25">
      <c r="A96" s="224" t="s">
        <v>108</v>
      </c>
      <c r="B96" s="225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</row>
    <row r="97" spans="1:28" s="86" customFormat="1" ht="29.25" customHeight="1" x14ac:dyDescent="0.25">
      <c r="A97" s="224" t="s">
        <v>177</v>
      </c>
      <c r="B97" s="225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</row>
    <row r="98" spans="1:28" s="86" customFormat="1" ht="29.25" customHeight="1" x14ac:dyDescent="0.25">
      <c r="A98" s="224" t="s">
        <v>178</v>
      </c>
      <c r="B98" s="225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</row>
    <row r="99" spans="1:28" s="86" customFormat="1" ht="29.25" customHeight="1" x14ac:dyDescent="0.25">
      <c r="A99" s="224" t="s">
        <v>179</v>
      </c>
      <c r="B99" s="225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</row>
    <row r="100" spans="1:28" s="86" customFormat="1" ht="29.25" customHeight="1" x14ac:dyDescent="0.25">
      <c r="A100" s="224" t="s">
        <v>180</v>
      </c>
      <c r="B100" s="225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</row>
    <row r="101" spans="1:28" s="86" customFormat="1" ht="29.25" customHeight="1" x14ac:dyDescent="0.25">
      <c r="A101" s="224" t="s">
        <v>181</v>
      </c>
      <c r="B101" s="225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</row>
    <row r="102" spans="1:28" s="86" customFormat="1" ht="29.25" customHeight="1" thickBot="1" x14ac:dyDescent="0.3">
      <c r="A102" s="239" t="s">
        <v>182</v>
      </c>
      <c r="B102" s="240"/>
      <c r="C102" s="141"/>
      <c r="D102" s="142"/>
      <c r="E102" s="142"/>
      <c r="F102" s="143"/>
      <c r="G102" s="141"/>
      <c r="H102" s="142"/>
      <c r="I102" s="142"/>
      <c r="J102" s="143"/>
      <c r="K102" s="141"/>
      <c r="L102" s="142"/>
      <c r="M102" s="142"/>
      <c r="N102" s="142"/>
      <c r="O102" s="143"/>
      <c r="P102" s="141"/>
      <c r="Q102" s="142"/>
      <c r="R102" s="142"/>
      <c r="S102" s="143"/>
      <c r="T102" s="141"/>
      <c r="U102" s="142"/>
      <c r="V102" s="143"/>
      <c r="W102" s="141"/>
      <c r="X102" s="142"/>
      <c r="Y102" s="143"/>
      <c r="Z102" s="141"/>
      <c r="AA102" s="142"/>
      <c r="AB102" s="144"/>
    </row>
    <row r="103" spans="1:28" ht="24" customHeight="1" thickBot="1" x14ac:dyDescent="0.3">
      <c r="A103" s="40"/>
      <c r="B103" s="208"/>
      <c r="C103" s="208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226" t="s">
        <v>194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31"/>
    </row>
    <row r="105" spans="1:28" s="84" customFormat="1" ht="18" x14ac:dyDescent="0.2">
      <c r="A105" s="230" t="s">
        <v>93</v>
      </c>
      <c r="B105" s="232"/>
      <c r="C105" s="137" t="s">
        <v>94</v>
      </c>
      <c r="D105" s="138"/>
      <c r="E105" s="138"/>
      <c r="F105" s="139"/>
      <c r="G105" s="137" t="s">
        <v>95</v>
      </c>
      <c r="H105" s="138"/>
      <c r="I105" s="138"/>
      <c r="J105" s="139"/>
      <c r="K105" s="137" t="s">
        <v>96</v>
      </c>
      <c r="L105" s="138"/>
      <c r="M105" s="138"/>
      <c r="N105" s="138"/>
      <c r="O105" s="139"/>
      <c r="P105" s="137" t="s">
        <v>97</v>
      </c>
      <c r="Q105" s="138"/>
      <c r="R105" s="138"/>
      <c r="S105" s="139"/>
      <c r="T105" s="137" t="s">
        <v>98</v>
      </c>
      <c r="U105" s="138"/>
      <c r="V105" s="139"/>
      <c r="W105" s="137" t="s">
        <v>99</v>
      </c>
      <c r="X105" s="138"/>
      <c r="Y105" s="139"/>
      <c r="Z105" s="137" t="s">
        <v>100</v>
      </c>
      <c r="AA105" s="138"/>
      <c r="AB105" s="140"/>
    </row>
    <row r="106" spans="1:28" s="86" customFormat="1" ht="29.25" customHeight="1" x14ac:dyDescent="0.25">
      <c r="A106" s="241" t="s">
        <v>268</v>
      </c>
      <c r="B106" s="225"/>
      <c r="C106" s="129"/>
      <c r="D106" s="130"/>
      <c r="E106" s="130"/>
      <c r="F106" s="136"/>
      <c r="G106" s="129"/>
      <c r="H106" s="130"/>
      <c r="I106" s="130"/>
      <c r="J106" s="136"/>
      <c r="K106" s="129"/>
      <c r="L106" s="130"/>
      <c r="M106" s="130"/>
      <c r="N106" s="130"/>
      <c r="O106" s="136"/>
      <c r="P106" s="129"/>
      <c r="Q106" s="130"/>
      <c r="R106" s="130"/>
      <c r="S106" s="136"/>
      <c r="T106" s="129"/>
      <c r="U106" s="130"/>
      <c r="V106" s="136"/>
      <c r="W106" s="129"/>
      <c r="X106" s="130"/>
      <c r="Y106" s="136"/>
      <c r="Z106" s="129"/>
      <c r="AA106" s="130"/>
      <c r="AB106" s="131"/>
    </row>
    <row r="107" spans="1:28" s="86" customFormat="1" ht="29.25" customHeight="1" x14ac:dyDescent="0.25">
      <c r="A107" s="241" t="s">
        <v>101</v>
      </c>
      <c r="B107" s="225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</row>
    <row r="108" spans="1:28" s="86" customFormat="1" ht="29.25" customHeight="1" x14ac:dyDescent="0.25">
      <c r="A108" s="241" t="s">
        <v>102</v>
      </c>
      <c r="B108" s="225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</row>
    <row r="109" spans="1:28" s="86" customFormat="1" ht="29.25" customHeight="1" x14ac:dyDescent="0.25">
      <c r="A109" s="224" t="s">
        <v>103</v>
      </c>
      <c r="B109" s="225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</row>
    <row r="110" spans="1:28" s="86" customFormat="1" ht="29.25" customHeight="1" x14ac:dyDescent="0.25">
      <c r="A110" s="224" t="s">
        <v>104</v>
      </c>
      <c r="B110" s="225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</row>
    <row r="111" spans="1:28" s="86" customFormat="1" ht="29.25" customHeight="1" x14ac:dyDescent="0.25">
      <c r="A111" s="224" t="s">
        <v>105</v>
      </c>
      <c r="B111" s="225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</row>
    <row r="112" spans="1:28" s="86" customFormat="1" ht="29.25" customHeight="1" x14ac:dyDescent="0.25">
      <c r="A112" s="224" t="s">
        <v>106</v>
      </c>
      <c r="B112" s="225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</row>
    <row r="113" spans="1:28" s="86" customFormat="1" ht="29.25" customHeight="1" x14ac:dyDescent="0.25">
      <c r="A113" s="224" t="s">
        <v>107</v>
      </c>
      <c r="B113" s="225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</row>
    <row r="114" spans="1:28" s="86" customFormat="1" ht="29.25" customHeight="1" thickBot="1" x14ac:dyDescent="0.3">
      <c r="A114" s="239" t="s">
        <v>108</v>
      </c>
      <c r="B114" s="240"/>
      <c r="C114" s="132"/>
      <c r="D114" s="133"/>
      <c r="E114" s="133"/>
      <c r="F114" s="134"/>
      <c r="G114" s="132"/>
      <c r="H114" s="133"/>
      <c r="I114" s="133"/>
      <c r="J114" s="134"/>
      <c r="K114" s="132"/>
      <c r="L114" s="133"/>
      <c r="M114" s="133"/>
      <c r="N114" s="133"/>
      <c r="O114" s="134"/>
      <c r="P114" s="132"/>
      <c r="Q114" s="133"/>
      <c r="R114" s="133"/>
      <c r="S114" s="134"/>
      <c r="T114" s="132"/>
      <c r="U114" s="133"/>
      <c r="V114" s="134"/>
      <c r="W114" s="132"/>
      <c r="X114" s="133"/>
      <c r="Y114" s="134"/>
      <c r="Z114" s="132"/>
      <c r="AA114" s="133"/>
      <c r="AB114" s="135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221" t="s">
        <v>114</v>
      </c>
      <c r="C118" s="221"/>
      <c r="D118" s="103"/>
      <c r="E118" s="103"/>
      <c r="F118" s="103"/>
      <c r="G118" s="42"/>
      <c r="H118" s="42"/>
      <c r="I118" s="42"/>
      <c r="J118" s="42"/>
      <c r="K118" s="42"/>
      <c r="L118" s="221" t="s">
        <v>115</v>
      </c>
      <c r="M118" s="221"/>
      <c r="N118" s="221"/>
      <c r="O118" s="221"/>
      <c r="P118" s="221"/>
      <c r="Q118" s="103"/>
      <c r="R118" s="103"/>
      <c r="S118" s="103"/>
      <c r="T118" s="103"/>
      <c r="U118" s="103"/>
      <c r="V118" s="42"/>
      <c r="W118" s="221" t="s">
        <v>115</v>
      </c>
      <c r="X118" s="221"/>
      <c r="Y118" s="221"/>
      <c r="Z118" s="221"/>
      <c r="AA118" s="221"/>
      <c r="AB118" s="221"/>
    </row>
    <row r="119" spans="1:28" ht="18" x14ac:dyDescent="0.25">
      <c r="A119" s="42"/>
      <c r="B119" s="221">
        <f>W7</f>
        <v>0</v>
      </c>
      <c r="C119" s="221"/>
      <c r="D119" s="103"/>
      <c r="E119" s="103"/>
      <c r="F119" s="103"/>
      <c r="G119" s="42"/>
      <c r="H119" s="42"/>
      <c r="I119" s="42"/>
      <c r="J119" s="42"/>
      <c r="K119" s="42"/>
      <c r="L119" s="221" t="s">
        <v>109</v>
      </c>
      <c r="M119" s="221"/>
      <c r="N119" s="221"/>
      <c r="O119" s="221"/>
      <c r="P119" s="221"/>
      <c r="Q119" s="103"/>
      <c r="R119" s="103"/>
      <c r="S119" s="103"/>
      <c r="T119" s="103"/>
      <c r="U119" s="103"/>
      <c r="V119" s="42"/>
      <c r="W119" s="221" t="s">
        <v>109</v>
      </c>
      <c r="X119" s="221"/>
      <c r="Y119" s="221"/>
      <c r="Z119" s="221"/>
      <c r="AA119" s="221"/>
      <c r="AB119" s="221"/>
    </row>
    <row r="120" spans="1:28" ht="18" x14ac:dyDescent="0.25">
      <c r="A120" s="42"/>
      <c r="B120" s="221" t="s">
        <v>110</v>
      </c>
      <c r="C120" s="221"/>
      <c r="D120" s="103"/>
      <c r="E120" s="103"/>
      <c r="F120" s="103"/>
      <c r="G120" s="42"/>
      <c r="H120" s="42"/>
      <c r="I120" s="42"/>
      <c r="J120" s="42"/>
      <c r="K120" s="42"/>
      <c r="L120" s="221" t="s">
        <v>110</v>
      </c>
      <c r="M120" s="221"/>
      <c r="N120" s="221"/>
      <c r="O120" s="221"/>
      <c r="P120" s="221"/>
      <c r="Q120" s="103"/>
      <c r="R120" s="103"/>
      <c r="S120" s="103"/>
      <c r="T120" s="103"/>
      <c r="U120" s="103"/>
      <c r="V120" s="42"/>
      <c r="W120" s="221" t="s">
        <v>110</v>
      </c>
      <c r="X120" s="221"/>
      <c r="Y120" s="221"/>
      <c r="Z120" s="221"/>
      <c r="AA120" s="221"/>
      <c r="AB120" s="221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E26" sqref="E26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236</v>
      </c>
      <c r="C2" s="272"/>
    </row>
    <row r="3" spans="1:3" ht="32.25" customHeight="1" x14ac:dyDescent="0.2">
      <c r="B3" s="23">
        <v>1</v>
      </c>
      <c r="C3" s="26" t="s">
        <v>267</v>
      </c>
    </row>
    <row r="4" spans="1:3" ht="32.25" customHeight="1" x14ac:dyDescent="0.2">
      <c r="B4" s="23">
        <v>2</v>
      </c>
      <c r="C4" s="22" t="s">
        <v>237</v>
      </c>
    </row>
    <row r="5" spans="1:3" ht="32.25" customHeight="1" x14ac:dyDescent="0.2">
      <c r="B5" s="23">
        <v>3</v>
      </c>
      <c r="C5" s="22" t="s">
        <v>238</v>
      </c>
    </row>
    <row r="6" spans="1:3" ht="32.25" customHeight="1" x14ac:dyDescent="0.2">
      <c r="B6" s="23">
        <v>4</v>
      </c>
      <c r="C6" s="22" t="s">
        <v>239</v>
      </c>
    </row>
    <row r="7" spans="1:3" ht="32.25" customHeight="1" x14ac:dyDescent="0.2">
      <c r="B7" s="23">
        <v>5</v>
      </c>
      <c r="C7" s="22" t="s">
        <v>240</v>
      </c>
    </row>
    <row r="8" spans="1:3" ht="32.25" customHeight="1" x14ac:dyDescent="0.2">
      <c r="B8" s="23">
        <v>6</v>
      </c>
      <c r="C8" s="22" t="s">
        <v>241</v>
      </c>
    </row>
    <row r="9" spans="1:3" ht="32.25" customHeight="1" x14ac:dyDescent="0.2">
      <c r="B9" s="23">
        <v>7</v>
      </c>
      <c r="C9" s="22" t="s">
        <v>242</v>
      </c>
    </row>
    <row r="10" spans="1:3" ht="33" customHeight="1" x14ac:dyDescent="0.2">
      <c r="B10" s="25">
        <v>8</v>
      </c>
      <c r="C10" s="22" t="s">
        <v>275</v>
      </c>
    </row>
    <row r="11" spans="1:3" ht="42.75" x14ac:dyDescent="0.2">
      <c r="B11" s="25">
        <v>9</v>
      </c>
      <c r="C11" s="22" t="s">
        <v>277</v>
      </c>
    </row>
    <row r="12" spans="1:3" s="25" customFormat="1" ht="48" customHeight="1" x14ac:dyDescent="0.2">
      <c r="A12" s="21"/>
      <c r="B12" s="25">
        <v>10</v>
      </c>
      <c r="C12" s="115" t="s">
        <v>282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showFormulas="1" showGridLines="0" workbookViewId="0">
      <pane ySplit="1" topLeftCell="A83" activePane="bottomLeft" state="frozen"/>
      <selection activeCell="E34" sqref="E34:E46"/>
      <selection pane="bottomLeft" activeCell="B100" sqref="B100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271</v>
      </c>
    </row>
    <row r="2" spans="1:7" x14ac:dyDescent="0.2">
      <c r="A2" s="9" t="s">
        <v>40</v>
      </c>
      <c r="B2" s="10" t="s">
        <v>223</v>
      </c>
      <c r="C2" s="17">
        <f>IF(A2='Öğr.Üyesi-Öğr.Gör.'!$B$14,1,0)</f>
        <v>0</v>
      </c>
      <c r="E2" s="118" t="s">
        <v>37</v>
      </c>
      <c r="F2" s="119" t="s">
        <v>308</v>
      </c>
      <c r="G2" s="11" t="s">
        <v>37</v>
      </c>
    </row>
    <row r="3" spans="1:7" x14ac:dyDescent="0.2">
      <c r="A3" s="9" t="s">
        <v>40</v>
      </c>
      <c r="B3" s="10" t="s">
        <v>206</v>
      </c>
      <c r="C3" s="17">
        <f>IF(A3='Öğr.Üyesi-Öğr.Gör.'!$B$14,C2+1,0)</f>
        <v>0</v>
      </c>
      <c r="E3" s="118" t="s">
        <v>38</v>
      </c>
      <c r="F3" s="119" t="s">
        <v>309</v>
      </c>
      <c r="G3" s="9" t="s">
        <v>38</v>
      </c>
    </row>
    <row r="4" spans="1:7" x14ac:dyDescent="0.2">
      <c r="A4" s="9" t="s">
        <v>40</v>
      </c>
      <c r="B4" s="10" t="s">
        <v>207</v>
      </c>
      <c r="C4" s="17">
        <f>IF(A4='Öğr.Üyesi-Öğr.Gör.'!$B$14,C3+1,0)</f>
        <v>0</v>
      </c>
      <c r="E4" s="118" t="s">
        <v>28</v>
      </c>
      <c r="F4" s="119" t="s">
        <v>310</v>
      </c>
      <c r="G4" s="11" t="s">
        <v>28</v>
      </c>
    </row>
    <row r="5" spans="1:7" x14ac:dyDescent="0.2">
      <c r="A5" s="9" t="s">
        <v>40</v>
      </c>
      <c r="B5" s="10" t="s">
        <v>134</v>
      </c>
      <c r="C5" s="17">
        <f>IF(A5='Öğr.Üyesi-Öğr.Gör.'!$B$14,C4+1,0)</f>
        <v>0</v>
      </c>
      <c r="E5" s="118" t="s">
        <v>39</v>
      </c>
      <c r="F5" s="119" t="s">
        <v>311</v>
      </c>
      <c r="G5" s="11" t="s">
        <v>39</v>
      </c>
    </row>
    <row r="6" spans="1:7" x14ac:dyDescent="0.2">
      <c r="A6" s="9" t="s">
        <v>40</v>
      </c>
      <c r="B6" s="10" t="s">
        <v>133</v>
      </c>
      <c r="C6" s="17">
        <f>IF(A6='Öğr.Üyesi-Öğr.Gör.'!$B$14,C5+1,0)</f>
        <v>0</v>
      </c>
      <c r="E6" s="118" t="s">
        <v>40</v>
      </c>
      <c r="F6" s="119" t="s">
        <v>190</v>
      </c>
      <c r="G6" s="9" t="s">
        <v>40</v>
      </c>
    </row>
    <row r="7" spans="1:7" x14ac:dyDescent="0.2">
      <c r="A7" s="9" t="s">
        <v>40</v>
      </c>
      <c r="B7" s="10" t="s">
        <v>222</v>
      </c>
      <c r="C7" s="17">
        <f>IF(A7='Öğr.Üyesi-Öğr.Gör.'!$B$14,C6+1,0)</f>
        <v>0</v>
      </c>
      <c r="E7" s="118" t="s">
        <v>45</v>
      </c>
      <c r="F7" s="118" t="s">
        <v>314</v>
      </c>
      <c r="G7" s="9" t="s">
        <v>41</v>
      </c>
    </row>
    <row r="8" spans="1:7" x14ac:dyDescent="0.2">
      <c r="A8" s="9" t="s">
        <v>40</v>
      </c>
      <c r="B8" s="10" t="s">
        <v>120</v>
      </c>
      <c r="C8" s="17">
        <f>IF(A8='Öğr.Üyesi-Öğr.Gör.'!$B$14,C7+1,0)</f>
        <v>0</v>
      </c>
      <c r="E8" s="118" t="s">
        <v>47</v>
      </c>
      <c r="F8" s="119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7">
        <f>IF(A9='Öğr.Üyesi-Öğr.Gör.'!$B$14,C8+1,0)</f>
        <v>0</v>
      </c>
      <c r="E9" s="118" t="s">
        <v>41</v>
      </c>
      <c r="F9" s="119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8" t="s">
        <v>26</v>
      </c>
      <c r="F10" s="119" t="s">
        <v>193</v>
      </c>
      <c r="G10" s="11" t="s">
        <v>35</v>
      </c>
    </row>
    <row r="11" spans="1:7" x14ac:dyDescent="0.2">
      <c r="A11" s="9" t="s">
        <v>41</v>
      </c>
      <c r="B11" s="10" t="s">
        <v>121</v>
      </c>
      <c r="C11" s="17">
        <f>IF(A11='Öğr.Üyesi-Öğr.Gör.'!$B$14,C10+1,0)</f>
        <v>0</v>
      </c>
      <c r="E11" s="118" t="s">
        <v>29</v>
      </c>
      <c r="F11" s="119" t="s">
        <v>296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8" t="s">
        <v>35</v>
      </c>
      <c r="F12" s="119" t="s">
        <v>313</v>
      </c>
      <c r="G12" s="9" t="s">
        <v>283</v>
      </c>
    </row>
    <row r="13" spans="1:7" x14ac:dyDescent="0.2">
      <c r="A13" s="9" t="s">
        <v>41</v>
      </c>
      <c r="B13" s="10" t="s">
        <v>136</v>
      </c>
      <c r="C13" s="17">
        <f>IF(A13='Öğr.Üyesi-Öğr.Gör.'!$B$14,C12+1,0)</f>
        <v>0</v>
      </c>
      <c r="E13" s="118" t="s">
        <v>42</v>
      </c>
      <c r="F13" s="119" t="s">
        <v>297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118" t="s">
        <v>283</v>
      </c>
      <c r="F14" s="119" t="s">
        <v>298</v>
      </c>
      <c r="G14" s="9" t="s">
        <v>14</v>
      </c>
    </row>
    <row r="15" spans="1:7" x14ac:dyDescent="0.2">
      <c r="A15" s="9" t="s">
        <v>41</v>
      </c>
      <c r="B15" s="10" t="s">
        <v>222</v>
      </c>
      <c r="C15" s="17">
        <f>IF(A15='Öğr.Üyesi-Öğr.Gör.'!$B$14,C14+1,0)</f>
        <v>0</v>
      </c>
      <c r="E15" s="118" t="s">
        <v>30</v>
      </c>
      <c r="F15" s="119" t="s">
        <v>299</v>
      </c>
      <c r="G15" s="11" t="s">
        <v>31</v>
      </c>
    </row>
    <row r="16" spans="1:7" x14ac:dyDescent="0.2">
      <c r="A16" s="9" t="s">
        <v>41</v>
      </c>
      <c r="B16" s="10" t="s">
        <v>137</v>
      </c>
      <c r="C16" s="17">
        <f>IF(A16='Öğr.Üyesi-Öğr.Gör.'!$B$14,C15+1,0)</f>
        <v>0</v>
      </c>
      <c r="E16" s="118" t="s">
        <v>14</v>
      </c>
      <c r="F16" s="119" t="s">
        <v>300</v>
      </c>
      <c r="G16" s="9" t="s">
        <v>43</v>
      </c>
    </row>
    <row r="17" spans="1:7" x14ac:dyDescent="0.2">
      <c r="A17" s="9" t="s">
        <v>41</v>
      </c>
      <c r="B17" s="10" t="s">
        <v>120</v>
      </c>
      <c r="C17" s="17">
        <f>IF(A17='Öğr.Üyesi-Öğr.Gör.'!$B$14,C16+1,0)</f>
        <v>0</v>
      </c>
      <c r="E17" s="118" t="s">
        <v>46</v>
      </c>
      <c r="F17" s="119" t="s">
        <v>301</v>
      </c>
      <c r="G17" s="9" t="s">
        <v>34</v>
      </c>
    </row>
    <row r="18" spans="1:7" x14ac:dyDescent="0.2">
      <c r="A18" s="11" t="s">
        <v>26</v>
      </c>
      <c r="B18" s="12" t="s">
        <v>215</v>
      </c>
      <c r="C18" s="17">
        <f>IF(A18='Öğr.Üyesi-Öğr.Gör.'!$B$14,C17+1,0)</f>
        <v>0</v>
      </c>
      <c r="E18" s="118" t="s">
        <v>31</v>
      </c>
      <c r="F18" s="119" t="s">
        <v>302</v>
      </c>
      <c r="G18" s="11" t="s">
        <v>44</v>
      </c>
    </row>
    <row r="19" spans="1:7" x14ac:dyDescent="0.2">
      <c r="A19" s="11" t="s">
        <v>26</v>
      </c>
      <c r="B19" s="12" t="s">
        <v>138</v>
      </c>
      <c r="C19" s="17">
        <f>IF(A19='Öğr.Üyesi-Öğr.Gör.'!$B$14,C18+1,0)</f>
        <v>0</v>
      </c>
      <c r="E19" s="118" t="s">
        <v>43</v>
      </c>
      <c r="F19" s="119" t="s">
        <v>303</v>
      </c>
      <c r="G19" s="9" t="s">
        <v>32</v>
      </c>
    </row>
    <row r="20" spans="1:7" x14ac:dyDescent="0.2">
      <c r="A20" s="11" t="s">
        <v>26</v>
      </c>
      <c r="B20" s="12" t="s">
        <v>139</v>
      </c>
      <c r="C20" s="17">
        <f>IF(A20='Öğr.Üyesi-Öğr.Gör.'!$B$14,C19+1,0)</f>
        <v>0</v>
      </c>
      <c r="E20" s="118" t="s">
        <v>27</v>
      </c>
      <c r="F20" s="119" t="s">
        <v>304</v>
      </c>
      <c r="G20" s="18" t="s">
        <v>229</v>
      </c>
    </row>
    <row r="21" spans="1:7" x14ac:dyDescent="0.2">
      <c r="A21" s="11" t="s">
        <v>26</v>
      </c>
      <c r="B21" s="12" t="s">
        <v>140</v>
      </c>
      <c r="C21" s="17">
        <f>IF(A21='Öğr.Üyesi-Öğr.Gör.'!$B$14,C20+1,0)</f>
        <v>0</v>
      </c>
      <c r="E21" s="118" t="s">
        <v>34</v>
      </c>
      <c r="F21" s="119" t="s">
        <v>305</v>
      </c>
      <c r="G21" s="20" t="s">
        <v>36</v>
      </c>
    </row>
    <row r="22" spans="1:7" x14ac:dyDescent="0.2">
      <c r="A22" s="11" t="s">
        <v>26</v>
      </c>
      <c r="B22" s="12" t="s">
        <v>142</v>
      </c>
      <c r="C22" s="17">
        <f>IF(A22='Öğr.Üyesi-Öğr.Gör.'!$B$14,C21+1,0)</f>
        <v>0</v>
      </c>
      <c r="E22" s="118" t="s">
        <v>44</v>
      </c>
      <c r="F22" s="119" t="s">
        <v>306</v>
      </c>
    </row>
    <row r="23" spans="1:7" x14ac:dyDescent="0.2">
      <c r="A23" s="11" t="s">
        <v>26</v>
      </c>
      <c r="B23" s="12" t="s">
        <v>216</v>
      </c>
      <c r="C23" s="17">
        <f>IF(A23='Öğr.Üyesi-Öğr.Gör.'!$B$14,C22+1,0)</f>
        <v>0</v>
      </c>
      <c r="E23" s="118" t="s">
        <v>32</v>
      </c>
      <c r="F23" s="119" t="s">
        <v>307</v>
      </c>
    </row>
    <row r="24" spans="1:7" x14ac:dyDescent="0.2">
      <c r="A24" s="11" t="s">
        <v>26</v>
      </c>
      <c r="B24" s="12" t="s">
        <v>143</v>
      </c>
      <c r="C24" s="17">
        <f>IF(A24='Öğr.Üyesi-Öğr.Gör.'!$B$14,C23+1,0)</f>
        <v>0</v>
      </c>
      <c r="E24" s="120" t="s">
        <v>229</v>
      </c>
      <c r="F24" s="119" t="s">
        <v>315</v>
      </c>
    </row>
    <row r="25" spans="1:7" x14ac:dyDescent="0.2">
      <c r="A25" s="9" t="s">
        <v>29</v>
      </c>
      <c r="B25" s="10" t="s">
        <v>293</v>
      </c>
      <c r="C25" s="17">
        <f>IF(A25='Öğr.Üyesi-Öğr.Gör.'!$B$14,C24+1,0)</f>
        <v>0</v>
      </c>
      <c r="E25" s="120" t="s">
        <v>36</v>
      </c>
      <c r="F25" s="119" t="s">
        <v>312</v>
      </c>
    </row>
    <row r="26" spans="1:7" ht="15" x14ac:dyDescent="0.25">
      <c r="A26" s="9" t="s">
        <v>29</v>
      </c>
      <c r="B26" s="10" t="s">
        <v>147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148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145</v>
      </c>
      <c r="C28" s="17">
        <f>IF(A28='Öğr.Üyesi-Öğr.Gör.'!$B$14,C27+1,0)</f>
        <v>0</v>
      </c>
      <c r="E28"/>
    </row>
    <row r="29" spans="1:7" ht="15" x14ac:dyDescent="0.25">
      <c r="A29" s="9" t="s">
        <v>29</v>
      </c>
      <c r="B29" s="10" t="s">
        <v>146</v>
      </c>
      <c r="C29" s="17">
        <f>IF(A29='Öğr.Üyesi-Öğr.Gör.'!$B$14,C28+1,0)</f>
        <v>0</v>
      </c>
      <c r="E29"/>
    </row>
    <row r="30" spans="1:7" ht="15" x14ac:dyDescent="0.25">
      <c r="A30" s="11" t="s">
        <v>42</v>
      </c>
      <c r="B30" s="12" t="s">
        <v>150</v>
      </c>
      <c r="C30" s="17">
        <f>IF(A30='Öğr.Üyesi-Öğr.Gör.'!$B$14,C29+1,0)</f>
        <v>0</v>
      </c>
      <c r="E30" t="s">
        <v>264</v>
      </c>
    </row>
    <row r="31" spans="1:7" x14ac:dyDescent="0.2">
      <c r="A31" s="11" t="s">
        <v>42</v>
      </c>
      <c r="B31" s="12" t="s">
        <v>149</v>
      </c>
      <c r="C31" s="17">
        <f>IF(A31='Öğr.Üyesi-Öğr.Gör.'!$B$14,C30+1,0)</f>
        <v>0</v>
      </c>
      <c r="E31" s="11" t="s">
        <v>45</v>
      </c>
    </row>
    <row r="32" spans="1:7" x14ac:dyDescent="0.2">
      <c r="A32" s="11" t="s">
        <v>42</v>
      </c>
      <c r="B32" s="12" t="s">
        <v>149</v>
      </c>
      <c r="C32" s="17">
        <f>IF(A32='Öğr.Üyesi-Öğr.Gör.'!$B$14,C31+1,0)</f>
        <v>0</v>
      </c>
      <c r="E32" s="9" t="s">
        <v>41</v>
      </c>
    </row>
    <row r="33" spans="1:5" x14ac:dyDescent="0.2">
      <c r="A33" s="11" t="s">
        <v>42</v>
      </c>
      <c r="B33" s="12" t="s">
        <v>124</v>
      </c>
      <c r="C33" s="17">
        <f>IF(A33='Öğr.Üyesi-Öğr.Gör.'!$B$14,C32+1,0)</f>
        <v>0</v>
      </c>
    </row>
    <row r="34" spans="1:5" ht="15" x14ac:dyDescent="0.25">
      <c r="A34" s="11" t="s">
        <v>42</v>
      </c>
      <c r="B34" s="12" t="s">
        <v>120</v>
      </c>
      <c r="C34" s="17">
        <f>IF(A34='Öğr.Üyesi-Öğr.Gör.'!$B$14,C33+1,0)</f>
        <v>0</v>
      </c>
      <c r="E34" t="s">
        <v>265</v>
      </c>
    </row>
    <row r="35" spans="1:5" x14ac:dyDescent="0.2">
      <c r="A35" s="9" t="s">
        <v>283</v>
      </c>
      <c r="B35" s="10" t="s">
        <v>151</v>
      </c>
      <c r="C35" s="17">
        <f>IF(A35='Öğr.Üyesi-Öğr.Gör.'!$B$14,C34+1,0)</f>
        <v>0</v>
      </c>
      <c r="E35" s="24" t="s">
        <v>37</v>
      </c>
    </row>
    <row r="36" spans="1:5" x14ac:dyDescent="0.2">
      <c r="A36" s="11" t="s">
        <v>30</v>
      </c>
      <c r="B36" s="12" t="s">
        <v>218</v>
      </c>
      <c r="C36" s="17">
        <f>IF(A36='Öğr.Üyesi-Öğr.Gör.'!$B$14,C35+1,0)</f>
        <v>0</v>
      </c>
      <c r="E36" s="24" t="s">
        <v>38</v>
      </c>
    </row>
    <row r="37" spans="1:5" x14ac:dyDescent="0.2">
      <c r="A37" s="11" t="s">
        <v>30</v>
      </c>
      <c r="B37" s="12" t="s">
        <v>219</v>
      </c>
      <c r="C37" s="17">
        <f>IF(A37='Öğr.Üyesi-Öğr.Gör.'!$B$14,C36+1,0)</f>
        <v>0</v>
      </c>
      <c r="E37" s="24" t="s">
        <v>28</v>
      </c>
    </row>
    <row r="38" spans="1:5" x14ac:dyDescent="0.2">
      <c r="A38" s="11" t="s">
        <v>30</v>
      </c>
      <c r="B38" s="12" t="s">
        <v>207</v>
      </c>
      <c r="C38" s="17">
        <f>IF(A38='Öğr.Üyesi-Öğr.Gör.'!$B$14,C37+1,0)</f>
        <v>0</v>
      </c>
      <c r="E38" s="24" t="s">
        <v>39</v>
      </c>
    </row>
    <row r="39" spans="1:5" x14ac:dyDescent="0.2">
      <c r="A39" s="11" t="s">
        <v>30</v>
      </c>
      <c r="B39" s="12" t="s">
        <v>221</v>
      </c>
      <c r="C39" s="17">
        <f>IF(A39='Öğr.Üyesi-Öğr.Gör.'!$B$14,C38+1,0)</f>
        <v>0</v>
      </c>
      <c r="E39" s="24" t="s">
        <v>40</v>
      </c>
    </row>
    <row r="40" spans="1:5" x14ac:dyDescent="0.2">
      <c r="A40" s="11" t="s">
        <v>30</v>
      </c>
      <c r="B40" s="12" t="s">
        <v>220</v>
      </c>
      <c r="C40" s="17">
        <f>IF(A40='Öğr.Üyesi-Öğr.Gör.'!$B$14,C39+1,0)</f>
        <v>0</v>
      </c>
      <c r="E40" s="24" t="s">
        <v>41</v>
      </c>
    </row>
    <row r="41" spans="1:5" x14ac:dyDescent="0.2">
      <c r="A41" s="9" t="s">
        <v>14</v>
      </c>
      <c r="B41" s="10" t="s">
        <v>158</v>
      </c>
      <c r="C41" s="17">
        <f>IF(A41='Öğr.Üyesi-Öğr.Gör.'!$B$14,C40+1,0)</f>
        <v>0</v>
      </c>
      <c r="E41" s="24" t="s">
        <v>26</v>
      </c>
    </row>
    <row r="42" spans="1:5" x14ac:dyDescent="0.2">
      <c r="A42" s="9" t="s">
        <v>14</v>
      </c>
      <c r="B42" s="10" t="s">
        <v>156</v>
      </c>
      <c r="C42" s="17">
        <f>IF(A42='Öğr.Üyesi-Öğr.Gör.'!$B$14,C41+1,0)</f>
        <v>0</v>
      </c>
      <c r="E42" s="24" t="s">
        <v>29</v>
      </c>
    </row>
    <row r="43" spans="1:5" x14ac:dyDescent="0.2">
      <c r="A43" s="9" t="s">
        <v>14</v>
      </c>
      <c r="B43" s="10" t="s">
        <v>92</v>
      </c>
      <c r="C43" s="17">
        <f>IF(A43='Öğr.Üyesi-Öğr.Gör.'!$B$14,C42+1,0)</f>
        <v>0</v>
      </c>
      <c r="E43" s="24" t="s">
        <v>42</v>
      </c>
    </row>
    <row r="44" spans="1:5" x14ac:dyDescent="0.2">
      <c r="A44" s="9" t="s">
        <v>14</v>
      </c>
      <c r="B44" s="10" t="s">
        <v>157</v>
      </c>
      <c r="C44" s="17">
        <f>IF(A44='Öğr.Üyesi-Öğr.Gör.'!$B$14,C43+1,0)</f>
        <v>0</v>
      </c>
      <c r="E44" s="24" t="s">
        <v>266</v>
      </c>
    </row>
    <row r="45" spans="1:5" x14ac:dyDescent="0.2">
      <c r="A45" s="11" t="s">
        <v>46</v>
      </c>
      <c r="B45" s="12" t="s">
        <v>294</v>
      </c>
      <c r="C45" s="17">
        <f>IF(A45='Öğr.Üyesi-Öğr.Gör.'!$B$14,C44+1,0)</f>
        <v>0</v>
      </c>
      <c r="E45" s="24" t="s">
        <v>14</v>
      </c>
    </row>
    <row r="46" spans="1:5" x14ac:dyDescent="0.2">
      <c r="A46" s="11" t="s">
        <v>46</v>
      </c>
      <c r="B46" s="12" t="s">
        <v>171</v>
      </c>
      <c r="C46" s="17">
        <f>IF(A46='Öğr.Üyesi-Öğr.Gör.'!$B$14,C45+1,0)</f>
        <v>0</v>
      </c>
      <c r="E46" s="24" t="s">
        <v>31</v>
      </c>
    </row>
    <row r="47" spans="1:5" x14ac:dyDescent="0.2">
      <c r="A47" s="11" t="s">
        <v>46</v>
      </c>
      <c r="B47" s="12" t="s">
        <v>162</v>
      </c>
      <c r="C47" s="17">
        <f>IF(A47='Öğr.Üyesi-Öğr.Gör.'!$B$14,C46+1,0)</f>
        <v>0</v>
      </c>
      <c r="E47" s="24" t="s">
        <v>43</v>
      </c>
    </row>
    <row r="48" spans="1:5" x14ac:dyDescent="0.2">
      <c r="A48" s="11" t="s">
        <v>46</v>
      </c>
      <c r="B48" s="12" t="s">
        <v>285</v>
      </c>
      <c r="C48" s="17">
        <f>IF(A48='Öğr.Üyesi-Öğr.Gör.'!$B$14,C47+1,0)</f>
        <v>0</v>
      </c>
      <c r="E48" s="24" t="s">
        <v>27</v>
      </c>
    </row>
    <row r="49" spans="1:5" x14ac:dyDescent="0.2">
      <c r="A49" s="11" t="s">
        <v>46</v>
      </c>
      <c r="B49" s="12" t="s">
        <v>295</v>
      </c>
      <c r="C49" s="17">
        <f>IF(A49='Öğr.Üyesi-Öğr.Gör.'!$B$14,C48+1,0)</f>
        <v>0</v>
      </c>
      <c r="E49" s="24" t="s">
        <v>46</v>
      </c>
    </row>
    <row r="50" spans="1:5" x14ac:dyDescent="0.2">
      <c r="A50" s="11" t="s">
        <v>46</v>
      </c>
      <c r="B50" s="12" t="s">
        <v>286</v>
      </c>
      <c r="C50" s="17">
        <f>IF(A50='Öğr.Üyesi-Öğr.Gör.'!$B$14,C49+1,0)</f>
        <v>0</v>
      </c>
      <c r="E50" s="24" t="s">
        <v>36</v>
      </c>
    </row>
    <row r="51" spans="1:5" x14ac:dyDescent="0.2">
      <c r="A51" s="11" t="s">
        <v>46</v>
      </c>
      <c r="B51" s="12" t="s">
        <v>288</v>
      </c>
      <c r="C51" s="17">
        <f>IF(A51='Öğr.Üyesi-Öğr.Gör.'!$B$14,C50+1,0)</f>
        <v>0</v>
      </c>
      <c r="E51" s="24"/>
    </row>
    <row r="52" spans="1:5" x14ac:dyDescent="0.2">
      <c r="A52" s="11" t="s">
        <v>46</v>
      </c>
      <c r="B52" s="12" t="s">
        <v>287</v>
      </c>
      <c r="C52" s="17">
        <f>IF(A52='Öğr.Üyesi-Öğr.Gör.'!$B$14,C51+1,0)</f>
        <v>0</v>
      </c>
    </row>
    <row r="53" spans="1:5" ht="15" x14ac:dyDescent="0.25">
      <c r="A53" s="116" t="s">
        <v>31</v>
      </c>
      <c r="B53" s="117" t="s">
        <v>161</v>
      </c>
      <c r="C53" s="17">
        <f>IF(A53='Öğr.Üyesi-Öğr.Gör.'!$B$14,C52+1,0)</f>
        <v>0</v>
      </c>
      <c r="E53"/>
    </row>
    <row r="54" spans="1:5" x14ac:dyDescent="0.2">
      <c r="A54" s="116" t="s">
        <v>31</v>
      </c>
      <c r="B54" s="117" t="s">
        <v>162</v>
      </c>
      <c r="C54" s="17">
        <f>IF(A54='Öğr.Üyesi-Öğr.Gör.'!$B$14,C53+1,0)</f>
        <v>0</v>
      </c>
      <c r="E54" s="24" t="s">
        <v>234</v>
      </c>
    </row>
    <row r="55" spans="1:5" x14ac:dyDescent="0.2">
      <c r="A55" s="116" t="s">
        <v>31</v>
      </c>
      <c r="B55" s="117" t="s">
        <v>126</v>
      </c>
      <c r="C55" s="17">
        <f>IF(A55='Öğr.Üyesi-Öğr.Gör.'!$B$14,C54+1,0)</f>
        <v>0</v>
      </c>
      <c r="E55" s="24" t="s">
        <v>270</v>
      </c>
    </row>
    <row r="56" spans="1:5" x14ac:dyDescent="0.2">
      <c r="A56" s="116" t="s">
        <v>31</v>
      </c>
      <c r="B56" s="117" t="s">
        <v>163</v>
      </c>
      <c r="C56" s="17">
        <f>IF(A56='Öğr.Üyesi-Öğr.Gör.'!$B$14,C55+1,0)</f>
        <v>0</v>
      </c>
      <c r="E56" s="24" t="s">
        <v>317</v>
      </c>
    </row>
    <row r="57" spans="1:5" x14ac:dyDescent="0.2">
      <c r="A57" s="116" t="s">
        <v>31</v>
      </c>
      <c r="B57" s="117" t="s">
        <v>164</v>
      </c>
      <c r="C57" s="17">
        <f>IF(A57='Öğr.Üyesi-Öğr.Gör.'!$B$14,C56+1,0)</f>
        <v>0</v>
      </c>
      <c r="E57" s="24" t="s">
        <v>318</v>
      </c>
    </row>
    <row r="58" spans="1:5" ht="15" x14ac:dyDescent="0.25">
      <c r="A58" s="9" t="s">
        <v>43</v>
      </c>
      <c r="B58" s="10" t="s">
        <v>217</v>
      </c>
      <c r="C58" s="17">
        <f>IF(A58='Öğr.Üyesi-Öğr.Gör.'!$B$14,C57+1,0)</f>
        <v>0</v>
      </c>
      <c r="E58"/>
    </row>
    <row r="59" spans="1:5" ht="15" x14ac:dyDescent="0.25">
      <c r="A59" s="9" t="s">
        <v>43</v>
      </c>
      <c r="B59" s="10" t="s">
        <v>167</v>
      </c>
      <c r="C59" s="17">
        <f>IF(A59='Öğr.Üyesi-Öğr.Gör.'!$B$14,C58+1,0)</f>
        <v>0</v>
      </c>
      <c r="E59"/>
    </row>
    <row r="60" spans="1:5" ht="15" x14ac:dyDescent="0.25">
      <c r="A60" s="9" t="s">
        <v>43</v>
      </c>
      <c r="B60" s="10" t="s">
        <v>165</v>
      </c>
      <c r="C60" s="17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168</v>
      </c>
      <c r="C61" s="17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215</v>
      </c>
      <c r="C62" s="17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214</v>
      </c>
      <c r="C63" s="17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127</v>
      </c>
      <c r="C64" s="17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138</v>
      </c>
      <c r="C65" s="17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139</v>
      </c>
      <c r="C66" s="17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140</v>
      </c>
      <c r="C67" s="17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140</v>
      </c>
      <c r="C68" s="17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142</v>
      </c>
      <c r="C69" s="17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147</v>
      </c>
      <c r="C70" s="17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216</v>
      </c>
      <c r="C71" s="17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145</v>
      </c>
      <c r="C72" s="17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27</v>
      </c>
      <c r="B74" s="12" t="s">
        <v>143</v>
      </c>
      <c r="C74" s="17">
        <f>IF(A74='Öğr.Üyesi-Öğr.Gör.'!$B$14,C73+1,0)</f>
        <v>0</v>
      </c>
      <c r="E74"/>
    </row>
    <row r="75" spans="1:5" ht="15" x14ac:dyDescent="0.25">
      <c r="A75" s="11" t="s">
        <v>27</v>
      </c>
      <c r="B75" s="12" t="s">
        <v>92</v>
      </c>
      <c r="C75" s="17">
        <f>IF(A75='Öğr.Üyesi-Öğr.Gör.'!$B$14,C74+1,0)</f>
        <v>0</v>
      </c>
      <c r="E75"/>
    </row>
    <row r="76" spans="1:5" ht="15" x14ac:dyDescent="0.25">
      <c r="A76" s="11" t="s">
        <v>27</v>
      </c>
      <c r="B76" s="12" t="s">
        <v>157</v>
      </c>
      <c r="C76" s="17">
        <f>IF(A76='Öğr.Üyesi-Öğr.Gör.'!$B$14,C75+1,0)</f>
        <v>0</v>
      </c>
      <c r="E76"/>
    </row>
    <row r="77" spans="1:5" ht="15" x14ac:dyDescent="0.25">
      <c r="A77" s="9" t="s">
        <v>34</v>
      </c>
      <c r="B77" s="10" t="s">
        <v>170</v>
      </c>
      <c r="C77" s="17">
        <f>IF(A77='Öğr.Üyesi-Öğr.Gör.'!$B$14,C76+1,0)</f>
        <v>0</v>
      </c>
      <c r="E77"/>
    </row>
    <row r="78" spans="1:5" ht="15" x14ac:dyDescent="0.25">
      <c r="A78" s="9" t="s">
        <v>34</v>
      </c>
      <c r="B78" s="10" t="s">
        <v>171</v>
      </c>
      <c r="C78" s="17">
        <f>IF(A78='Öğr.Üyesi-Öğr.Gör.'!$B$14,C77+1,0)</f>
        <v>0</v>
      </c>
      <c r="E78"/>
    </row>
    <row r="79" spans="1:5" ht="15" x14ac:dyDescent="0.25">
      <c r="A79" s="11" t="s">
        <v>44</v>
      </c>
      <c r="B79" s="12" t="s">
        <v>118</v>
      </c>
      <c r="C79" s="17">
        <f>IF(A79='Öğr.Üyesi-Öğr.Gör.'!$B$14,C78+1,0)</f>
        <v>0</v>
      </c>
      <c r="E79"/>
    </row>
    <row r="80" spans="1:5" ht="15" x14ac:dyDescent="0.25">
      <c r="A80" s="11" t="s">
        <v>44</v>
      </c>
      <c r="B80" s="12" t="s">
        <v>212</v>
      </c>
      <c r="C80" s="17">
        <f>IF(A80='Öğr.Üyesi-Öğr.Gör.'!$B$14,C79+1,0)</f>
        <v>0</v>
      </c>
      <c r="E80"/>
    </row>
    <row r="81" spans="1:5" ht="15" x14ac:dyDescent="0.25">
      <c r="A81" s="11" t="s">
        <v>44</v>
      </c>
      <c r="B81" s="12" t="s">
        <v>172</v>
      </c>
      <c r="C81" s="17">
        <f>IF(A81='Öğr.Üyesi-Öğr.Gör.'!$B$14,C80+1,0)</f>
        <v>0</v>
      </c>
      <c r="E81"/>
    </row>
    <row r="82" spans="1:5" ht="15" x14ac:dyDescent="0.25">
      <c r="A82" s="9" t="s">
        <v>32</v>
      </c>
      <c r="B82" s="10" t="s">
        <v>174</v>
      </c>
      <c r="C82" s="17">
        <f>IF(A82='Öğr.Üyesi-Öğr.Gör.'!$B$14,C81+1,0)</f>
        <v>0</v>
      </c>
      <c r="E82"/>
    </row>
    <row r="83" spans="1:5" ht="15" x14ac:dyDescent="0.25">
      <c r="A83" s="11" t="s">
        <v>37</v>
      </c>
      <c r="B83" s="12" t="s">
        <v>116</v>
      </c>
      <c r="C83" s="17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211</v>
      </c>
      <c r="C84" s="17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125</v>
      </c>
      <c r="C85" s="17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121</v>
      </c>
      <c r="C86" s="17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291</v>
      </c>
      <c r="C87" s="17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117</v>
      </c>
      <c r="C88" s="17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118</v>
      </c>
      <c r="C89" s="17">
        <f>IF(A89='Öğr.Üyesi-Öğr.Gör.'!$B$14,C88+1,0)</f>
        <v>0</v>
      </c>
      <c r="E89"/>
    </row>
    <row r="90" spans="1:5" ht="15" x14ac:dyDescent="0.25">
      <c r="A90" s="9" t="s">
        <v>38</v>
      </c>
      <c r="B90" s="10" t="s">
        <v>156</v>
      </c>
      <c r="C90" s="17">
        <f>IF(A90='Öğr.Üyesi-Öğr.Gör.'!$B$14,C89+1,0)</f>
        <v>0</v>
      </c>
      <c r="E90"/>
    </row>
    <row r="91" spans="1:5" ht="15" x14ac:dyDescent="0.25">
      <c r="A91" s="9" t="s">
        <v>38</v>
      </c>
      <c r="B91" s="10" t="s">
        <v>213</v>
      </c>
      <c r="C91" s="17">
        <f>IF(A91='Öğr.Üyesi-Öğr.Gör.'!$B$14,C90+1,0)</f>
        <v>0</v>
      </c>
      <c r="E91"/>
    </row>
    <row r="92" spans="1:5" ht="15" x14ac:dyDescent="0.25">
      <c r="A92" s="9" t="s">
        <v>38</v>
      </c>
      <c r="B92" s="10" t="s">
        <v>122</v>
      </c>
      <c r="C92" s="17">
        <f>IF(A92='Öğr.Üyesi-Öğr.Gör.'!$B$14,C91+1,0)</f>
        <v>0</v>
      </c>
      <c r="E92"/>
    </row>
    <row r="93" spans="1:5" ht="15" x14ac:dyDescent="0.25">
      <c r="A93" s="9" t="s">
        <v>38</v>
      </c>
      <c r="B93" s="10" t="s">
        <v>124</v>
      </c>
      <c r="C93" s="17">
        <f>IF(A93='Öğr.Üyesi-Öğr.Gör.'!$B$14,C92+1,0)</f>
        <v>0</v>
      </c>
      <c r="E93"/>
    </row>
    <row r="94" spans="1:5" ht="15" x14ac:dyDescent="0.25">
      <c r="A94" s="9" t="s">
        <v>38</v>
      </c>
      <c r="B94" s="10" t="s">
        <v>120</v>
      </c>
      <c r="C94" s="17">
        <f>IF(A94='Öğr.Üyesi-Öğr.Gör.'!$B$14,C93+1,0)</f>
        <v>0</v>
      </c>
      <c r="E94"/>
    </row>
    <row r="95" spans="1:5" ht="15" x14ac:dyDescent="0.25">
      <c r="A95" s="116" t="s">
        <v>28</v>
      </c>
      <c r="B95" s="117" t="s">
        <v>210</v>
      </c>
      <c r="C95" s="17">
        <f>IF(A95='Öğr.Üyesi-Öğr.Gör.'!$B$14,C94+1,0)</f>
        <v>0</v>
      </c>
      <c r="E95"/>
    </row>
    <row r="96" spans="1:5" ht="15" x14ac:dyDescent="0.25">
      <c r="A96" s="116" t="s">
        <v>28</v>
      </c>
      <c r="B96" s="117" t="s">
        <v>209</v>
      </c>
      <c r="C96" s="17">
        <f>IF(A96='Öğr.Üyesi-Öğr.Gör.'!$B$14,C95+1,0)</f>
        <v>0</v>
      </c>
      <c r="E96"/>
    </row>
    <row r="97" spans="1:5" ht="15" x14ac:dyDescent="0.25">
      <c r="A97" s="116" t="s">
        <v>28</v>
      </c>
      <c r="B97" s="117" t="s">
        <v>292</v>
      </c>
      <c r="C97" s="17">
        <f>IF(A97='Öğr.Üyesi-Öğr.Gör.'!$B$14,C96+1,0)</f>
        <v>0</v>
      </c>
      <c r="E97"/>
    </row>
    <row r="98" spans="1:5" ht="15" x14ac:dyDescent="0.25">
      <c r="A98" s="11" t="s">
        <v>39</v>
      </c>
      <c r="B98" s="12" t="s">
        <v>323</v>
      </c>
      <c r="C98" s="17">
        <f>IF(A98='Öğr.Üyesi-Öğr.Gör.'!$B$14,C97+1,0)</f>
        <v>0</v>
      </c>
      <c r="E98"/>
    </row>
    <row r="99" spans="1:5" ht="15" x14ac:dyDescent="0.25">
      <c r="A99" s="11" t="s">
        <v>39</v>
      </c>
      <c r="B99" s="12" t="s">
        <v>165</v>
      </c>
      <c r="C99" s="17">
        <f>IF(A99='Öğr.Üyesi-Öğr.Gör.'!$B$14,C98+1,0)</f>
        <v>0</v>
      </c>
      <c r="E99"/>
    </row>
    <row r="100" spans="1:5" ht="15" x14ac:dyDescent="0.25">
      <c r="A100" s="11" t="s">
        <v>39</v>
      </c>
      <c r="B100" s="12" t="s">
        <v>213</v>
      </c>
      <c r="C100" s="17">
        <f>IF(A100='Öğr.Üyesi-Öğr.Gör.'!$B$14,C99+1,0)</f>
        <v>0</v>
      </c>
      <c r="E100"/>
    </row>
    <row r="101" spans="1:5" ht="15" x14ac:dyDescent="0.25">
      <c r="A101" s="9" t="s">
        <v>36</v>
      </c>
      <c r="B101" s="9" t="s">
        <v>36</v>
      </c>
      <c r="C101" s="17">
        <f>IF(A101='Öğr.Üyesi-Öğr.Gör.'!$B$14,C100+1,0)</f>
        <v>0</v>
      </c>
      <c r="E101"/>
    </row>
    <row r="102" spans="1:5" ht="15" x14ac:dyDescent="0.25">
      <c r="A102" s="11" t="s">
        <v>35</v>
      </c>
      <c r="B102" s="11" t="s">
        <v>35</v>
      </c>
      <c r="C102" s="17">
        <f>IF(A102='Öğr.Üyesi-Öğr.Gör.'!$B$14,C101+1,0)</f>
        <v>0</v>
      </c>
      <c r="E102"/>
    </row>
    <row r="103" spans="1:5" x14ac:dyDescent="0.2">
      <c r="A103" s="5" t="s">
        <v>45</v>
      </c>
      <c r="B103" s="5" t="s">
        <v>208</v>
      </c>
      <c r="C103" s="17">
        <f>IF(A103='Öğr.Üyesi-Öğr.Gör.'!$B$14,C102+1,0)</f>
        <v>0</v>
      </c>
    </row>
    <row r="104" spans="1:5" x14ac:dyDescent="0.2">
      <c r="A104" s="5" t="s">
        <v>45</v>
      </c>
      <c r="B104" s="5" t="s">
        <v>218</v>
      </c>
      <c r="C104" s="17">
        <f>IF(A104='Öğr.Üyesi-Öğr.Gör.'!$B$14,C103+1,0)</f>
        <v>0</v>
      </c>
    </row>
    <row r="105" spans="1:5" x14ac:dyDescent="0.2">
      <c r="A105" s="5" t="s">
        <v>45</v>
      </c>
      <c r="B105" s="5" t="s">
        <v>206</v>
      </c>
      <c r="C105" s="17">
        <f>IF(A105='Öğr.Üyesi-Öğr.Gör.'!$B$14,C104+1,0)</f>
        <v>0</v>
      </c>
    </row>
    <row r="106" spans="1:5" x14ac:dyDescent="0.2">
      <c r="A106" s="5" t="s">
        <v>45</v>
      </c>
      <c r="B106" s="5" t="s">
        <v>207</v>
      </c>
      <c r="C106" s="17">
        <f>IF(A106='Öğr.Üyesi-Öğr.Gör.'!$B$14,C105+1,0)</f>
        <v>0</v>
      </c>
    </row>
    <row r="107" spans="1:5" x14ac:dyDescent="0.2">
      <c r="A107" s="5" t="s">
        <v>45</v>
      </c>
      <c r="B107" s="5" t="s">
        <v>134</v>
      </c>
      <c r="C107" s="17">
        <f>IF(A107='Öğr.Üyesi-Öğr.Gör.'!$B$14,C106+1,0)</f>
        <v>0</v>
      </c>
    </row>
    <row r="108" spans="1:5" x14ac:dyDescent="0.2">
      <c r="A108" s="5" t="s">
        <v>45</v>
      </c>
      <c r="B108" s="5" t="s">
        <v>133</v>
      </c>
      <c r="C108" s="17">
        <f>IF(A108='Öğr.Üyesi-Öğr.Gör.'!$B$14,C107+1,0)</f>
        <v>0</v>
      </c>
    </row>
    <row r="109" spans="1:5" x14ac:dyDescent="0.2">
      <c r="A109" s="5" t="s">
        <v>45</v>
      </c>
      <c r="B109" s="5" t="s">
        <v>322</v>
      </c>
      <c r="C109" s="17">
        <f>IF(A109='Öğr.Üyesi-Öğr.Gör.'!$B$14,C108+1,0)</f>
        <v>0</v>
      </c>
    </row>
    <row r="110" spans="1:5" x14ac:dyDescent="0.2">
      <c r="A110" s="5" t="s">
        <v>229</v>
      </c>
      <c r="B110" s="5" t="s">
        <v>228</v>
      </c>
      <c r="C110" s="17">
        <f>IF(A110='Öğr.Üyesi-Öğr.Gör.'!$B$14,C109+1,0)</f>
        <v>0</v>
      </c>
    </row>
  </sheetData>
  <sortState ref="B103:B109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A16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15</v>
      </c>
      <c r="B1" s="273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225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226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269</v>
      </c>
      <c r="E24" s="27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283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19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2022-10-07T10:40:21Z</dcterms:modified>
</cp:coreProperties>
</file>